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 activeTab="2"/>
  </bookViews>
  <sheets>
    <sheet name="Доходы" sheetId="1" r:id="rId1"/>
    <sheet name="Расходы" sheetId="2" r:id="rId2"/>
    <sheet name="Муниципальные программы " sheetId="3" r:id="rId3"/>
  </sheets>
  <definedNames>
    <definedName name="_xlnm.Print_Titles" localSheetId="1">Расходы!$1:$7</definedName>
    <definedName name="_xlnm.Print_Area" localSheetId="2">'Муниципальные программы '!$A$1:$E$18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/>
  <c r="C18" s="1"/>
  <c r="B16"/>
  <c r="N16" i="1"/>
  <c r="M16"/>
  <c r="K16"/>
  <c r="J16"/>
  <c r="J16" i="3"/>
  <c r="J18" s="1"/>
  <c r="G16"/>
  <c r="G18" s="1"/>
  <c r="D16"/>
  <c r="D18" s="1"/>
  <c r="B18"/>
  <c r="M24" i="2"/>
  <c r="N20"/>
  <c r="M20"/>
  <c r="N18"/>
  <c r="M18"/>
  <c r="N13"/>
  <c r="K20"/>
  <c r="K18"/>
  <c r="K13"/>
  <c r="J24"/>
  <c r="J20"/>
  <c r="J18"/>
  <c r="H20"/>
  <c r="G20"/>
  <c r="H18"/>
  <c r="G24"/>
  <c r="G18"/>
  <c r="H13"/>
  <c r="H16"/>
  <c r="N25" i="1"/>
  <c r="M23"/>
  <c r="N22"/>
  <c r="N23"/>
  <c r="N24"/>
  <c r="J33"/>
  <c r="J34"/>
  <c r="J35"/>
  <c r="K35"/>
  <c r="K22"/>
  <c r="K23"/>
  <c r="K24"/>
  <c r="K25"/>
  <c r="J23"/>
  <c r="H24"/>
  <c r="L27"/>
  <c r="H35"/>
  <c r="F27"/>
  <c r="E27"/>
  <c r="E19"/>
  <c r="F19"/>
  <c r="I19"/>
  <c r="L19"/>
  <c r="D19"/>
  <c r="D31"/>
  <c r="I27"/>
  <c r="D27"/>
  <c r="L7" i="3" l="1"/>
  <c r="L9"/>
  <c r="L11"/>
  <c r="L13"/>
  <c r="L15"/>
  <c r="L17"/>
  <c r="K7"/>
  <c r="K9"/>
  <c r="K11"/>
  <c r="K13"/>
  <c r="K17"/>
  <c r="I7"/>
  <c r="I9"/>
  <c r="I11"/>
  <c r="I13"/>
  <c r="I15"/>
  <c r="I17"/>
  <c r="H7"/>
  <c r="H9"/>
  <c r="H11"/>
  <c r="H13"/>
  <c r="H17"/>
  <c r="F7"/>
  <c r="F9"/>
  <c r="F11"/>
  <c r="F13"/>
  <c r="F15"/>
  <c r="F17"/>
  <c r="E7"/>
  <c r="E9"/>
  <c r="E11"/>
  <c r="E13"/>
  <c r="E17"/>
  <c r="L18" l="1"/>
  <c r="F18"/>
  <c r="I18" l="1"/>
  <c r="K18"/>
  <c r="H18"/>
  <c r="E18"/>
  <c r="N11" i="2"/>
  <c r="N12"/>
  <c r="N16"/>
  <c r="N22"/>
  <c r="N24"/>
  <c r="N26"/>
  <c r="N28"/>
  <c r="M11"/>
  <c r="M12"/>
  <c r="M16"/>
  <c r="M22"/>
  <c r="M26"/>
  <c r="M28"/>
  <c r="K11"/>
  <c r="K12"/>
  <c r="K16"/>
  <c r="K22"/>
  <c r="K24"/>
  <c r="K26"/>
  <c r="K28"/>
  <c r="J11"/>
  <c r="J12"/>
  <c r="J16"/>
  <c r="J22"/>
  <c r="J26"/>
  <c r="J28"/>
  <c r="H11"/>
  <c r="H12"/>
  <c r="H22"/>
  <c r="H24"/>
  <c r="H26"/>
  <c r="H28"/>
  <c r="G11"/>
  <c r="G12"/>
  <c r="G16"/>
  <c r="G22"/>
  <c r="G26"/>
  <c r="G28"/>
  <c r="E27"/>
  <c r="F27"/>
  <c r="I27"/>
  <c r="K27" s="1"/>
  <c r="L27"/>
  <c r="E25"/>
  <c r="F25"/>
  <c r="I25"/>
  <c r="K25" s="1"/>
  <c r="L25"/>
  <c r="E23"/>
  <c r="F23"/>
  <c r="I23"/>
  <c r="K23" s="1"/>
  <c r="L23"/>
  <c r="E21"/>
  <c r="F21"/>
  <c r="I21"/>
  <c r="K21" s="1"/>
  <c r="L21"/>
  <c r="E19"/>
  <c r="F19"/>
  <c r="I19"/>
  <c r="K19" s="1"/>
  <c r="L19"/>
  <c r="E17"/>
  <c r="F17"/>
  <c r="I17"/>
  <c r="L17"/>
  <c r="E10"/>
  <c r="E8" s="1"/>
  <c r="E31" s="1"/>
  <c r="F10"/>
  <c r="F8" s="1"/>
  <c r="F31" s="1"/>
  <c r="I10"/>
  <c r="L10"/>
  <c r="L8" s="1"/>
  <c r="D27"/>
  <c r="D25"/>
  <c r="D23"/>
  <c r="D21"/>
  <c r="D19"/>
  <c r="D17"/>
  <c r="D10"/>
  <c r="N18" i="1"/>
  <c r="N20"/>
  <c r="N19" s="1"/>
  <c r="N26"/>
  <c r="N27"/>
  <c r="N32"/>
  <c r="N33"/>
  <c r="N34"/>
  <c r="M18"/>
  <c r="M20"/>
  <c r="M19" s="1"/>
  <c r="M22"/>
  <c r="M25"/>
  <c r="M26"/>
  <c r="M27"/>
  <c r="M32"/>
  <c r="M33"/>
  <c r="M34"/>
  <c r="M35"/>
  <c r="K18"/>
  <c r="K20"/>
  <c r="K19" s="1"/>
  <c r="K26"/>
  <c r="K27"/>
  <c r="K32"/>
  <c r="K33"/>
  <c r="K34"/>
  <c r="J18"/>
  <c r="J20"/>
  <c r="J19" s="1"/>
  <c r="J22"/>
  <c r="J25"/>
  <c r="J26"/>
  <c r="J32"/>
  <c r="H18"/>
  <c r="H20"/>
  <c r="H19" s="1"/>
  <c r="H26"/>
  <c r="H27"/>
  <c r="H32"/>
  <c r="H33"/>
  <c r="H34"/>
  <c r="G18"/>
  <c r="G20"/>
  <c r="G19" s="1"/>
  <c r="G25"/>
  <c r="G26"/>
  <c r="G27"/>
  <c r="G32"/>
  <c r="G33"/>
  <c r="G34"/>
  <c r="G35"/>
  <c r="D24"/>
  <c r="D21"/>
  <c r="D17"/>
  <c r="K17" i="2" l="1"/>
  <c r="H17"/>
  <c r="N17"/>
  <c r="J17"/>
  <c r="M17"/>
  <c r="G17"/>
  <c r="D8"/>
  <c r="D31" s="1"/>
  <c r="D16" i="1"/>
  <c r="D14" s="1"/>
  <c r="K10" i="2"/>
  <c r="I8"/>
  <c r="M10"/>
  <c r="N19"/>
  <c r="H19"/>
  <c r="N21"/>
  <c r="H21"/>
  <c r="N23"/>
  <c r="H23"/>
  <c r="N25"/>
  <c r="H25"/>
  <c r="N27"/>
  <c r="H27"/>
  <c r="G23"/>
  <c r="G21"/>
  <c r="G19"/>
  <c r="G10"/>
  <c r="H10"/>
  <c r="J23"/>
  <c r="J21"/>
  <c r="J19"/>
  <c r="J10"/>
  <c r="M27"/>
  <c r="M25"/>
  <c r="N10"/>
  <c r="G27"/>
  <c r="G25"/>
  <c r="J27"/>
  <c r="J25"/>
  <c r="M23"/>
  <c r="M21"/>
  <c r="M19"/>
  <c r="G8"/>
  <c r="H8"/>
  <c r="E31" i="1"/>
  <c r="I31"/>
  <c r="J31" s="1"/>
  <c r="L31"/>
  <c r="M31" s="1"/>
  <c r="F31"/>
  <c r="G31" s="1"/>
  <c r="I17"/>
  <c r="L17"/>
  <c r="E17"/>
  <c r="F17"/>
  <c r="I21"/>
  <c r="L21"/>
  <c r="E21"/>
  <c r="F21"/>
  <c r="E24"/>
  <c r="I24"/>
  <c r="J24" s="1"/>
  <c r="L24"/>
  <c r="M24" s="1"/>
  <c r="F24"/>
  <c r="G24" s="1"/>
  <c r="E16" l="1"/>
  <c r="K21"/>
  <c r="H21"/>
  <c r="N21"/>
  <c r="M8" i="2"/>
  <c r="N8"/>
  <c r="J8"/>
  <c r="K8"/>
  <c r="M21" i="1"/>
  <c r="L16"/>
  <c r="J21"/>
  <c r="I16"/>
  <c r="F16"/>
  <c r="H17"/>
  <c r="G17"/>
  <c r="M17"/>
  <c r="N17"/>
  <c r="J17"/>
  <c r="K17"/>
  <c r="G21"/>
  <c r="N31"/>
  <c r="K31"/>
  <c r="H31"/>
  <c r="H16" l="1"/>
  <c r="E14"/>
  <c r="L14"/>
  <c r="M14" s="1"/>
  <c r="F14"/>
  <c r="G14" s="1"/>
  <c r="I14"/>
  <c r="J14" s="1"/>
  <c r="N14" l="1"/>
  <c r="H14"/>
  <c r="K14"/>
</calcChain>
</file>

<file path=xl/sharedStrings.xml><?xml version="1.0" encoding="utf-8"?>
<sst xmlns="http://schemas.openxmlformats.org/spreadsheetml/2006/main" count="212" uniqueCount="138">
  <si>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</si>
  <si>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</si>
  <si>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</si>
  <si>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</si>
  <si>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</si>
  <si>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</si>
  <si>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</si>
  <si>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</si>
  <si>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</si>
  <si>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</si>
  <si>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</si>
  <si>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</si>
  <si>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</si>
  <si>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</si>
  <si>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</si>
  <si>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</si>
  <si>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</si>
  <si>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</si>
  <si>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</si>
  <si>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</si>
  <si>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</si>
  <si>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</si>
  <si>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</si>
  <si>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</si>
  <si>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</si>
  <si>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</si>
  <si>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</si>
  <si>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</si>
  <si>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</si>
  <si>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</si>
  <si>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</si>
  <si>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</si>
  <si>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</si>
  <si>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</si>
  <si>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</si>
  <si>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</si>
  <si>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</si>
  <si>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</si>
  <si>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</si>
  <si>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</si>
  <si>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</si>
  <si>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</si>
  <si>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</si>
  <si>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</si>
  <si>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</si>
  <si>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</si>
  <si>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</si>
  <si>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</si>
  <si>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</si>
  <si>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</si>
  <si>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</si>
  <si>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</si>
  <si>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</si>
  <si>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</si>
  <si>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</si>
  <si>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</si>
  <si>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</si>
  <si>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Код расхода по бюджетной классификации</t>
  </si>
  <si>
    <t>13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</si>
  <si>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</si>
  <si>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</si>
  <si>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</si>
  <si>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</si>
  <si>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</si>
  <si>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</si>
  <si>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</si>
  <si>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</si>
  <si>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</si>
  <si>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Судебная система</t>
  </si>
  <si>
    <t>000 0105 0000000000 000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</si>
  <si>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</si>
  <si>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</si>
  <si>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</si>
  <si>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</si>
  <si>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</si>
  <si>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</si>
  <si>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</si>
  <si>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</si>
  <si>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</si>
  <si>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</si>
  <si>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</si>
  <si>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</si>
  <si>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</si>
  <si>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</si>
  <si>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</si>
  <si>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</si>
  <si>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</si>
  <si>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</si>
  <si>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</si>
  <si>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</si>
  <si>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</si>
  <si>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</si>
  <si>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</si>
  <si>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</si>
  <si>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</si>
  <si>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</si>
  <si>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</si>
  <si>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</si>
  <si>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Охрана семьи и детства</t>
  </si>
  <si>
    <t xml:space="preserve"> 000 1004 0000000000 000</t>
  </si>
  <si>
    <t>Результат исполнения бюджета (дефицит / профицит)</t>
  </si>
  <si>
    <t>ВСЕГО</t>
  </si>
  <si>
    <t>11</t>
  </si>
  <si>
    <t>12</t>
  </si>
  <si>
    <t>Проект на 2020 год</t>
  </si>
  <si>
    <t>14</t>
  </si>
  <si>
    <t>-</t>
  </si>
  <si>
    <t>Наименование муниципальной программы</t>
  </si>
  <si>
    <t xml:space="preserve">Сведения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 и отчетный финансовый год </t>
  </si>
  <si>
    <t xml:space="preserve">Сведения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и отчетный финансовый год </t>
  </si>
  <si>
    <t xml:space="preserve">Непрограммные направления деятельности </t>
  </si>
  <si>
    <t>Сведения о доходах бюджета Перемиловского сельского поселения по видам доходов на очередной финансовый год в сравнении с ожидаемым исполнением за текущий финансовый год и отчетный финансовый год</t>
  </si>
  <si>
    <t>Проект на 2021год</t>
  </si>
  <si>
    <t xml:space="preserve">  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</si>
  <si>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 xml:space="preserve"> 000 1080400001 0000 110</t>
  </si>
  <si>
    <t>Проект на 2020год</t>
  </si>
  <si>
    <t>Проект на 2021 год</t>
  </si>
  <si>
    <t>Муниципальная программа «Совершенствование управлением муниципальной собственностью  Перемиловского  сельского поселения»</t>
  </si>
  <si>
    <t>Муниципальная программа «Пожарная безопасность на территории Перемиловского сельского поселения»</t>
  </si>
  <si>
    <t>Муниципальная программа «Обеспечение мероприятий по благоустройству населенных пунктов Перемиловского сельского поселения»</t>
  </si>
  <si>
    <t>Муниципальная программа «Развитие массовой культуры и спорта, на территории  Перемиловского сельского поселения »</t>
  </si>
  <si>
    <t>Муниципальная программа «Совершенствование местного самоуправления Перемиловского сельского поселения»</t>
  </si>
  <si>
    <t>Всего расходов  по муниципальным программам</t>
  </si>
  <si>
    <t>Исполнено за 2018год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</si>
  <si>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</si>
  <si>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</si>
  <si>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</si>
  <si>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</si>
  <si>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2019год</t>
  </si>
  <si>
    <t>Проект на 2022год</t>
  </si>
  <si>
    <t>2022 год к исполнению за 2018 год</t>
  </si>
  <si>
    <t>2022 год к ожидаемому исполнению за 2019 год</t>
  </si>
  <si>
    <t>Исполнено за 2018 год</t>
  </si>
  <si>
    <t>2021 год к ожидаемому исполнению за 2019 год</t>
  </si>
  <si>
    <t>Обеспечение проведения выборов и референдумов</t>
  </si>
  <si>
    <t>000 0107 0000000000 000</t>
  </si>
  <si>
    <t>2020год к ожидаемому исполнению за 2019 год</t>
  </si>
  <si>
    <t>Проект на 2022 год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</si>
</sst>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8">
      <alignment horizontal="left" wrapText="1"/>
    </xf>
    <xf numFmtId="49" fontId="2" fillId="0" borderId="9">
      <alignment horizontal="center" wrapText="1"/>
    </xf>
    <xf numFmtId="49" fontId="2" fillId="0" borderId="10">
      <alignment horizontal="center"/>
    </xf>
    <xf numFmtId="4" fontId="2" fillId="0" borderId="1">
      <alignment horizontal="right"/>
    </xf>
    <xf numFmtId="0" fontId="2" fillId="0" borderId="11">
      <alignment horizontal="left" wrapText="1" indent="1"/>
    </xf>
    <xf numFmtId="49" fontId="2" fillId="0" borderId="12">
      <alignment horizontal="center" wrapText="1"/>
    </xf>
    <xf numFmtId="49" fontId="2" fillId="0" borderId="2">
      <alignment horizontal="center"/>
    </xf>
    <xf numFmtId="0" fontId="2" fillId="0" borderId="13">
      <alignment horizontal="left" wrapText="1" indent="2"/>
    </xf>
    <xf numFmtId="49" fontId="2" fillId="0" borderId="14">
      <alignment horizontal="center"/>
    </xf>
    <xf numFmtId="49" fontId="2" fillId="0" borderId="1">
      <alignment horizontal="center"/>
    </xf>
    <xf numFmtId="0" fontId="3" fillId="0" borderId="0"/>
    <xf numFmtId="0" fontId="4" fillId="0" borderId="0"/>
    <xf numFmtId="0" fontId="5" fillId="0" borderId="16">
      <alignment horizontal="left"/>
    </xf>
    <xf numFmtId="49" fontId="5" fillId="0" borderId="16"/>
    <xf numFmtId="0" fontId="6" fillId="0" borderId="16"/>
    <xf numFmtId="0" fontId="6" fillId="0" borderId="0"/>
    <xf numFmtId="49" fontId="5" fillId="0" borderId="1">
      <alignment horizontal="center" vertical="center" wrapText="1"/>
    </xf>
    <xf numFmtId="49" fontId="5" fillId="0" borderId="1">
      <alignment horizontal="center" vertical="center" wrapText="1"/>
    </xf>
    <xf numFmtId="49" fontId="5" fillId="0" borderId="7">
      <alignment horizontal="center" vertical="center" wrapText="1"/>
    </xf>
    <xf numFmtId="0" fontId="5" fillId="0" borderId="17">
      <alignment horizontal="left" wrapText="1"/>
    </xf>
    <xf numFmtId="49" fontId="5" fillId="0" borderId="9">
      <alignment horizontal="center" wrapText="1"/>
    </xf>
    <xf numFmtId="49" fontId="5" fillId="0" borderId="10">
      <alignment horizontal="center" wrapText="1"/>
    </xf>
    <xf numFmtId="4" fontId="5" fillId="0" borderId="5">
      <alignment horizontal="right"/>
    </xf>
    <xf numFmtId="0" fontId="5" fillId="0" borderId="11">
      <alignment horizontal="left" wrapText="1" indent="1"/>
    </xf>
    <xf numFmtId="49" fontId="5" fillId="0" borderId="14">
      <alignment horizontal="center" wrapText="1"/>
    </xf>
    <xf numFmtId="49" fontId="5" fillId="0" borderId="1">
      <alignment horizontal="center"/>
    </xf>
    <xf numFmtId="0" fontId="5" fillId="0" borderId="18">
      <alignment horizontal="left" wrapText="1" indent="2"/>
    </xf>
    <xf numFmtId="49" fontId="5" fillId="0" borderId="19">
      <alignment horizontal="center"/>
    </xf>
    <xf numFmtId="49" fontId="5" fillId="0" borderId="5">
      <alignment horizontal="center"/>
    </xf>
    <xf numFmtId="0" fontId="5" fillId="0" borderId="20"/>
    <xf numFmtId="0" fontId="5" fillId="0" borderId="21"/>
    <xf numFmtId="0" fontId="3" fillId="0" borderId="22">
      <alignment horizontal="left" wrapText="1"/>
    </xf>
    <xf numFmtId="0" fontId="5" fillId="0" borderId="23">
      <alignment horizontal="center" wrapText="1"/>
    </xf>
    <xf numFmtId="49" fontId="5" fillId="0" borderId="24">
      <alignment horizontal="center" wrapText="1"/>
    </xf>
    <xf numFmtId="4" fontId="5" fillId="0" borderId="10">
      <alignment horizontal="right"/>
    </xf>
    <xf numFmtId="0" fontId="6" fillId="0" borderId="25"/>
    <xf numFmtId="0" fontId="5" fillId="0" borderId="0"/>
    <xf numFmtId="0" fontId="5" fillId="6" borderId="0"/>
    <xf numFmtId="0" fontId="7" fillId="0" borderId="0"/>
    <xf numFmtId="0" fontId="14" fillId="0" borderId="0"/>
  </cellStyleXfs>
  <cellXfs count="164">
    <xf numFmtId="0" fontId="0" fillId="0" borderId="0" xfId="0"/>
    <xf numFmtId="49" fontId="2" fillId="0" borderId="1" xfId="4" applyNumberFormat="1" applyProtection="1">
      <alignment horizontal="center" vertical="center" wrapText="1"/>
    </xf>
    <xf numFmtId="0" fontId="2" fillId="2" borderId="8" xfId="6" applyNumberFormat="1" applyFill="1" applyProtection="1">
      <alignment horizontal="left" wrapText="1"/>
    </xf>
    <xf numFmtId="49" fontId="2" fillId="3" borderId="12" xfId="11" applyNumberFormat="1" applyFill="1" applyProtection="1">
      <alignment horizontal="center" wrapText="1"/>
    </xf>
    <xf numFmtId="0" fontId="2" fillId="4" borderId="13" xfId="13" applyNumberFormat="1" applyFill="1" applyProtection="1">
      <alignment horizontal="left" wrapText="1" indent="2"/>
    </xf>
    <xf numFmtId="49" fontId="2" fillId="4" borderId="14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3" xfId="13" applyNumberFormat="1" applyProtection="1">
      <alignment horizontal="left" wrapText="1" indent="2"/>
    </xf>
    <xf numFmtId="49" fontId="2" fillId="3" borderId="14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3" xfId="13" applyNumberFormat="1" applyFill="1" applyProtection="1">
      <alignment horizontal="left" wrapText="1" indent="2"/>
    </xf>
    <xf numFmtId="49" fontId="2" fillId="5" borderId="14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4" fillId="0" borderId="0" xfId="17" applyProtection="1">
      <protection locked="0"/>
    </xf>
    <xf numFmtId="0" fontId="5" fillId="0" borderId="16" xfId="18" applyNumberFormat="1" applyProtection="1">
      <alignment horizontal="left"/>
    </xf>
    <xf numFmtId="49" fontId="5" fillId="0" borderId="16" xfId="19" applyNumberFormat="1" applyProtection="1"/>
    <xf numFmtId="0" fontId="6" fillId="0" borderId="16" xfId="20" applyNumberFormat="1" applyProtection="1"/>
    <xf numFmtId="0" fontId="6" fillId="0" borderId="0" xfId="21" applyNumberFormat="1" applyProtection="1"/>
    <xf numFmtId="0" fontId="5" fillId="4" borderId="18" xfId="32" applyNumberFormat="1" applyFill="1" applyProtection="1">
      <alignment horizontal="left" wrapText="1" indent="2"/>
    </xf>
    <xf numFmtId="49" fontId="5" fillId="4" borderId="19" xfId="33" applyNumberFormat="1" applyFill="1" applyProtection="1">
      <alignment horizontal="center"/>
    </xf>
    <xf numFmtId="49" fontId="5" fillId="4" borderId="5" xfId="34" applyNumberFormat="1" applyFill="1" applyProtection="1">
      <alignment horizontal="center"/>
    </xf>
    <xf numFmtId="0" fontId="5" fillId="0" borderId="18" xfId="32" applyNumberFormat="1" applyProtection="1">
      <alignment horizontal="left" wrapText="1" indent="2"/>
    </xf>
    <xf numFmtId="49" fontId="5" fillId="0" borderId="19" xfId="33" applyNumberFormat="1" applyProtection="1">
      <alignment horizontal="center"/>
    </xf>
    <xf numFmtId="49" fontId="5" fillId="0" borderId="5" xfId="34" applyNumberFormat="1" applyProtection="1">
      <alignment horizontal="center"/>
    </xf>
    <xf numFmtId="0" fontId="5" fillId="0" borderId="20" xfId="35" applyNumberFormat="1" applyProtection="1"/>
    <xf numFmtId="0" fontId="5" fillId="0" borderId="21" xfId="36" applyNumberFormat="1" applyProtection="1"/>
    <xf numFmtId="0" fontId="3" fillId="4" borderId="22" xfId="37" applyNumberFormat="1" applyFill="1" applyProtection="1">
      <alignment horizontal="left" wrapText="1"/>
    </xf>
    <xf numFmtId="0" fontId="5" fillId="4" borderId="23" xfId="38" applyNumberFormat="1" applyFill="1" applyProtection="1">
      <alignment horizontal="center" wrapText="1"/>
    </xf>
    <xf numFmtId="49" fontId="5" fillId="4" borderId="24" xfId="39" applyNumberFormat="1" applyFill="1" applyProtection="1">
      <alignment horizontal="center" wrapText="1"/>
    </xf>
    <xf numFmtId="4" fontId="5" fillId="4" borderId="10" xfId="40" applyNumberFormat="1" applyFill="1" applyProtection="1">
      <alignment horizontal="right"/>
    </xf>
    <xf numFmtId="0" fontId="6" fillId="0" borderId="25" xfId="41" applyNumberFormat="1" applyProtection="1"/>
    <xf numFmtId="0" fontId="5" fillId="0" borderId="0" xfId="42" applyNumberFormat="1" applyProtection="1"/>
    <xf numFmtId="0" fontId="5" fillId="6" borderId="0" xfId="43" applyNumberFormat="1" applyProtection="1"/>
    <xf numFmtId="0" fontId="7" fillId="0" borderId="0" xfId="44"/>
    <xf numFmtId="0" fontId="10" fillId="0" borderId="0" xfId="44" applyFont="1"/>
    <xf numFmtId="0" fontId="11" fillId="7" borderId="27" xfId="44" applyFont="1" applyFill="1" applyBorder="1" applyAlignment="1">
      <alignment vertical="top" wrapText="1"/>
    </xf>
    <xf numFmtId="4" fontId="8" fillId="7" borderId="28" xfId="44" applyNumberFormat="1" applyFont="1" applyFill="1" applyBorder="1" applyAlignment="1">
      <alignment horizontal="center" vertical="center" wrapText="1"/>
    </xf>
    <xf numFmtId="4" fontId="11" fillId="7" borderId="29" xfId="44" applyNumberFormat="1" applyFont="1" applyFill="1" applyBorder="1" applyAlignment="1">
      <alignment horizontal="center" vertical="center" wrapText="1"/>
    </xf>
    <xf numFmtId="4" fontId="8" fillId="3" borderId="26" xfId="44" applyNumberFormat="1" applyFont="1" applyFill="1" applyBorder="1" applyAlignment="1">
      <alignment horizontal="center" vertical="center" wrapText="1"/>
    </xf>
    <xf numFmtId="4" fontId="8" fillId="3" borderId="28" xfId="44" applyNumberFormat="1" applyFont="1" applyFill="1" applyBorder="1" applyAlignment="1">
      <alignment horizontal="center" vertical="center" wrapText="1"/>
    </xf>
    <xf numFmtId="0" fontId="8" fillId="7" borderId="27" xfId="45" applyFont="1" applyFill="1" applyBorder="1" applyAlignment="1">
      <alignment vertical="top" wrapText="1"/>
    </xf>
    <xf numFmtId="4" fontId="8" fillId="7" borderId="30" xfId="44" applyNumberFormat="1" applyFont="1" applyFill="1" applyBorder="1" applyAlignment="1">
      <alignment horizontal="center" vertical="center" wrapText="1"/>
    </xf>
    <xf numFmtId="0" fontId="8" fillId="7" borderId="31" xfId="44" applyFont="1" applyFill="1" applyBorder="1" applyAlignment="1">
      <alignment vertical="top" wrapText="1"/>
    </xf>
    <xf numFmtId="4" fontId="8" fillId="7" borderId="32" xfId="44" applyNumberFormat="1" applyFont="1" applyFill="1" applyBorder="1" applyAlignment="1">
      <alignment horizontal="center" vertical="center" wrapText="1"/>
    </xf>
    <xf numFmtId="4" fontId="8" fillId="3" borderId="34" xfId="44" applyNumberFormat="1" applyFont="1" applyFill="1" applyBorder="1" applyAlignment="1">
      <alignment horizontal="center" vertical="center" wrapText="1"/>
    </xf>
    <xf numFmtId="0" fontId="8" fillId="7" borderId="27" xfId="44" applyFont="1" applyFill="1" applyBorder="1" applyAlignment="1">
      <alignment vertical="top" wrapText="1"/>
    </xf>
    <xf numFmtId="4" fontId="8" fillId="7" borderId="26" xfId="44" applyNumberFormat="1" applyFont="1" applyFill="1" applyBorder="1" applyAlignment="1">
      <alignment horizontal="center" vertical="center" wrapText="1"/>
    </xf>
    <xf numFmtId="4" fontId="8" fillId="3" borderId="35" xfId="44" applyNumberFormat="1" applyFont="1" applyFill="1" applyBorder="1" applyAlignment="1">
      <alignment horizontal="center" vertical="center" wrapText="1"/>
    </xf>
    <xf numFmtId="0" fontId="8" fillId="7" borderId="27" xfId="44" applyFont="1" applyFill="1" applyBorder="1" applyAlignment="1">
      <alignment wrapText="1"/>
    </xf>
    <xf numFmtId="4" fontId="8" fillId="7" borderId="29" xfId="44" applyNumberFormat="1" applyFont="1" applyFill="1" applyBorder="1" applyAlignment="1">
      <alignment horizontal="center" vertical="center" wrapText="1"/>
    </xf>
    <xf numFmtId="0" fontId="8" fillId="3" borderId="27" xfId="44" applyFont="1" applyFill="1" applyBorder="1" applyAlignment="1">
      <alignment wrapText="1"/>
    </xf>
    <xf numFmtId="0" fontId="2" fillId="3" borderId="11" xfId="10" applyNumberFormat="1" applyFill="1" applyProtection="1">
      <alignment horizontal="left" wrapText="1" indent="1"/>
    </xf>
    <xf numFmtId="4" fontId="2" fillId="3" borderId="1" xfId="9" applyNumberFormat="1" applyFill="1" applyAlignment="1" applyProtection="1">
      <alignment horizontal="center"/>
    </xf>
    <xf numFmtId="4" fontId="2" fillId="4" borderId="1" xfId="9" applyNumberFormat="1" applyFill="1" applyAlignment="1" applyProtection="1">
      <alignment horizontal="center"/>
    </xf>
    <xf numFmtId="4" fontId="2" fillId="5" borderId="1" xfId="9" applyNumberFormat="1" applyFill="1" applyAlignment="1" applyProtection="1">
      <alignment horizontal="center"/>
    </xf>
    <xf numFmtId="4" fontId="2" fillId="3" borderId="1" xfId="15" applyNumberFormat="1" applyFill="1" applyProtection="1">
      <alignment horizontal="center"/>
    </xf>
    <xf numFmtId="4" fontId="2" fillId="5" borderId="1" xfId="15" applyNumberFormat="1" applyFill="1" applyProtection="1">
      <alignment horizontal="center"/>
    </xf>
    <xf numFmtId="4" fontId="0" fillId="0" borderId="0" xfId="0" applyNumberFormat="1"/>
    <xf numFmtId="49" fontId="2" fillId="2" borderId="45" xfId="7" applyNumberFormat="1" applyFill="1" applyBorder="1" applyProtection="1">
      <alignment horizontal="center" wrapText="1"/>
    </xf>
    <xf numFmtId="49" fontId="2" fillId="0" borderId="2" xfId="4" applyNumberFormat="1" applyBorder="1" applyProtection="1">
      <alignment horizontal="center" vertical="center" wrapText="1"/>
    </xf>
    <xf numFmtId="4" fontId="2" fillId="0" borderId="2" xfId="4" applyNumberFormat="1" applyBorder="1" applyProtection="1">
      <alignment horizontal="center" vertical="center" wrapText="1"/>
    </xf>
    <xf numFmtId="49" fontId="2" fillId="0" borderId="2" xfId="5" applyNumberFormat="1" applyFont="1" applyBorder="1" applyProtection="1">
      <alignment horizontal="center" vertical="center" wrapText="1"/>
    </xf>
    <xf numFmtId="49" fontId="2" fillId="0" borderId="37" xfId="5" applyNumberFormat="1" applyFont="1" applyBorder="1" applyProtection="1">
      <alignment horizontal="center" vertical="center" wrapText="1"/>
    </xf>
    <xf numFmtId="49" fontId="2" fillId="0" borderId="43" xfId="5" applyNumberFormat="1" applyFont="1" applyBorder="1" applyProtection="1">
      <alignment horizontal="center" vertical="center" wrapText="1"/>
    </xf>
    <xf numFmtId="49" fontId="2" fillId="0" borderId="38" xfId="5" applyNumberFormat="1" applyFont="1" applyBorder="1" applyProtection="1">
      <alignment horizontal="center" vertical="center" wrapText="1"/>
    </xf>
    <xf numFmtId="49" fontId="2" fillId="0" borderId="39" xfId="5" applyNumberFormat="1" applyFont="1" applyBorder="1" applyProtection="1">
      <alignment horizontal="center" vertical="center" wrapText="1"/>
    </xf>
    <xf numFmtId="49" fontId="2" fillId="3" borderId="36" xfId="12" applyNumberFormat="1" applyFill="1" applyBorder="1" applyProtection="1">
      <alignment horizontal="center"/>
    </xf>
    <xf numFmtId="4" fontId="2" fillId="3" borderId="36" xfId="12" applyNumberFormat="1" applyFill="1" applyBorder="1" applyProtection="1">
      <alignment horizontal="center"/>
    </xf>
    <xf numFmtId="49" fontId="2" fillId="3" borderId="36" xfId="12" applyNumberFormat="1" applyFill="1" applyBorder="1" applyAlignment="1" applyProtection="1">
      <alignment horizontal="center"/>
    </xf>
    <xf numFmtId="49" fontId="2" fillId="2" borderId="46" xfId="8" applyNumberFormat="1" applyFill="1" applyBorder="1" applyProtection="1">
      <alignment horizontal="center"/>
    </xf>
    <xf numFmtId="4" fontId="2" fillId="2" borderId="47" xfId="9" applyNumberFormat="1" applyFill="1" applyBorder="1" applyAlignment="1" applyProtection="1">
      <alignment horizontal="center"/>
    </xf>
    <xf numFmtId="4" fontId="2" fillId="2" borderId="48" xfId="9" applyNumberFormat="1" applyFill="1" applyBorder="1" applyAlignment="1" applyProtection="1">
      <alignment horizontal="center"/>
    </xf>
    <xf numFmtId="4" fontId="2" fillId="3" borderId="5" xfId="9" applyNumberFormat="1" applyFill="1" applyBorder="1" applyAlignment="1" applyProtection="1">
      <alignment horizontal="center"/>
    </xf>
    <xf numFmtId="4" fontId="2" fillId="4" borderId="5" xfId="9" applyNumberFormat="1" applyFill="1" applyBorder="1" applyAlignment="1" applyProtection="1">
      <alignment horizontal="center"/>
    </xf>
    <xf numFmtId="4" fontId="2" fillId="5" borderId="5" xfId="9" applyNumberFormat="1" applyFill="1" applyBorder="1" applyAlignment="1" applyProtection="1">
      <alignment horizontal="center"/>
    </xf>
    <xf numFmtId="4" fontId="2" fillId="4" borderId="5" xfId="34" applyNumberFormat="1" applyFont="1" applyFill="1" applyProtection="1">
      <alignment horizontal="center"/>
    </xf>
    <xf numFmtId="4" fontId="2" fillId="0" borderId="5" xfId="34" applyNumberFormat="1" applyFont="1" applyProtection="1">
      <alignment horizontal="center"/>
    </xf>
    <xf numFmtId="4" fontId="5" fillId="4" borderId="5" xfId="34" applyNumberFormat="1" applyFill="1" applyProtection="1">
      <alignment horizontal="center"/>
    </xf>
    <xf numFmtId="4" fontId="5" fillId="0" borderId="5" xfId="34" applyNumberFormat="1" applyProtection="1">
      <alignment horizontal="center"/>
    </xf>
    <xf numFmtId="4" fontId="5" fillId="0" borderId="21" xfId="36" applyNumberFormat="1" applyProtection="1"/>
    <xf numFmtId="4" fontId="5" fillId="4" borderId="24" xfId="39" applyNumberFormat="1" applyFill="1" applyProtection="1">
      <alignment horizontal="center" wrapText="1"/>
    </xf>
    <xf numFmtId="4" fontId="2" fillId="4" borderId="5" xfId="34" applyNumberFormat="1" applyFont="1" applyFill="1" applyAlignment="1" applyProtection="1">
      <alignment horizontal="center"/>
    </xf>
    <xf numFmtId="4" fontId="5" fillId="0" borderId="5" xfId="28" applyNumberFormat="1" applyAlignment="1" applyProtection="1">
      <alignment horizontal="center"/>
    </xf>
    <xf numFmtId="4" fontId="2" fillId="0" borderId="5" xfId="28" applyNumberFormat="1" applyFont="1" applyAlignment="1" applyProtection="1">
      <alignment horizontal="center"/>
    </xf>
    <xf numFmtId="4" fontId="5" fillId="4" borderId="5" xfId="34" applyNumberFormat="1" applyFill="1" applyAlignment="1" applyProtection="1">
      <alignment horizontal="center"/>
    </xf>
    <xf numFmtId="49" fontId="5" fillId="0" borderId="2" xfId="23" applyNumberFormat="1" applyBorder="1" applyProtection="1">
      <alignment horizontal="center" vertical="center" wrapText="1"/>
    </xf>
    <xf numFmtId="49" fontId="2" fillId="0" borderId="2" xfId="23" applyNumberFormat="1" applyFont="1" applyBorder="1" applyProtection="1">
      <alignment horizontal="center" vertical="center" wrapText="1"/>
    </xf>
    <xf numFmtId="49" fontId="2" fillId="0" borderId="2" xfId="24" applyNumberFormat="1" applyFont="1" applyBorder="1" applyProtection="1">
      <alignment horizontal="center" vertical="center" wrapText="1"/>
    </xf>
    <xf numFmtId="49" fontId="2" fillId="0" borderId="36" xfId="24" applyNumberFormat="1" applyFont="1" applyBorder="1" applyProtection="1">
      <alignment horizontal="center" vertical="center" wrapText="1"/>
    </xf>
    <xf numFmtId="0" fontId="5" fillId="0" borderId="52" xfId="29" applyNumberFormat="1" applyBorder="1" applyProtection="1">
      <alignment horizontal="left" wrapText="1" indent="1"/>
    </xf>
    <xf numFmtId="49" fontId="5" fillId="0" borderId="19" xfId="30" applyNumberFormat="1" applyBorder="1" applyProtection="1">
      <alignment horizontal="center" wrapText="1"/>
    </xf>
    <xf numFmtId="49" fontId="5" fillId="0" borderId="5" xfId="31" applyNumberFormat="1" applyBorder="1" applyProtection="1">
      <alignment horizontal="center"/>
    </xf>
    <xf numFmtId="4" fontId="5" fillId="0" borderId="5" xfId="31" applyNumberFormat="1" applyBorder="1" applyProtection="1">
      <alignment horizontal="center"/>
    </xf>
    <xf numFmtId="4" fontId="5" fillId="0" borderId="5" xfId="31" applyNumberFormat="1" applyBorder="1" applyAlignment="1" applyProtection="1">
      <alignment horizontal="center"/>
    </xf>
    <xf numFmtId="0" fontId="5" fillId="2" borderId="53" xfId="25" applyNumberFormat="1" applyFill="1" applyBorder="1" applyProtection="1">
      <alignment horizontal="left" wrapText="1"/>
    </xf>
    <xf numFmtId="49" fontId="5" fillId="2" borderId="54" xfId="26" applyNumberFormat="1" applyFill="1" applyBorder="1" applyProtection="1">
      <alignment horizontal="center" wrapText="1"/>
    </xf>
    <xf numFmtId="49" fontId="5" fillId="2" borderId="47" xfId="27" applyNumberFormat="1" applyFill="1" applyBorder="1" applyProtection="1">
      <alignment horizontal="center" wrapText="1"/>
    </xf>
    <xf numFmtId="4" fontId="2" fillId="2" borderId="47" xfId="27" applyNumberFormat="1" applyFont="1" applyFill="1" applyBorder="1" applyProtection="1">
      <alignment horizontal="center" wrapText="1"/>
    </xf>
    <xf numFmtId="4" fontId="2" fillId="2" borderId="47" xfId="27" applyNumberFormat="1" applyFont="1" applyFill="1" applyBorder="1" applyAlignment="1" applyProtection="1">
      <alignment horizontal="center" wrapText="1"/>
    </xf>
    <xf numFmtId="4" fontId="2" fillId="2" borderId="48" xfId="27" applyNumberFormat="1" applyFont="1" applyFill="1" applyBorder="1" applyAlignment="1" applyProtection="1">
      <alignment horizontal="center" wrapText="1"/>
    </xf>
    <xf numFmtId="4" fontId="2" fillId="4" borderId="6" xfId="34" applyNumberFormat="1" applyFont="1" applyFill="1" applyBorder="1" applyAlignment="1" applyProtection="1">
      <alignment horizontal="center"/>
    </xf>
    <xf numFmtId="4" fontId="5" fillId="3" borderId="6" xfId="28" applyNumberFormat="1" applyFill="1" applyBorder="1" applyAlignment="1" applyProtection="1">
      <alignment horizontal="center"/>
    </xf>
    <xf numFmtId="4" fontId="2" fillId="3" borderId="6" xfId="28" applyNumberFormat="1" applyFont="1" applyFill="1" applyBorder="1" applyAlignment="1" applyProtection="1">
      <alignment horizontal="center"/>
    </xf>
    <xf numFmtId="4" fontId="5" fillId="4" borderId="6" xfId="34" applyNumberFormat="1" applyFill="1" applyBorder="1" applyAlignment="1" applyProtection="1">
      <alignment horizontal="center"/>
    </xf>
    <xf numFmtId="4" fontId="2" fillId="0" borderId="6" xfId="28" applyNumberFormat="1" applyFont="1" applyBorder="1" applyAlignment="1" applyProtection="1">
      <alignment horizontal="center"/>
    </xf>
    <xf numFmtId="4" fontId="5" fillId="0" borderId="6" xfId="28" applyNumberFormat="1" applyBorder="1" applyAlignment="1" applyProtection="1">
      <alignment horizontal="center"/>
    </xf>
    <xf numFmtId="4" fontId="2" fillId="3" borderId="36" xfId="27" applyNumberFormat="1" applyFont="1" applyFill="1" applyBorder="1" applyAlignment="1" applyProtection="1">
      <alignment horizontal="center" wrapText="1"/>
    </xf>
    <xf numFmtId="4" fontId="5" fillId="3" borderId="36" xfId="31" applyNumberFormat="1" applyFill="1" applyBorder="1" applyAlignment="1" applyProtection="1">
      <alignment horizontal="center"/>
    </xf>
    <xf numFmtId="4" fontId="2" fillId="4" borderId="4" xfId="27" applyNumberFormat="1" applyFont="1" applyFill="1" applyBorder="1" applyAlignment="1" applyProtection="1">
      <alignment horizontal="center" wrapText="1"/>
    </xf>
    <xf numFmtId="4" fontId="2" fillId="4" borderId="4" xfId="34" applyNumberFormat="1" applyFont="1" applyFill="1" applyBorder="1" applyAlignment="1" applyProtection="1">
      <alignment horizontal="center"/>
    </xf>
    <xf numFmtId="4" fontId="2" fillId="3" borderId="4" xfId="27" applyNumberFormat="1" applyFont="1" applyFill="1" applyBorder="1" applyAlignment="1" applyProtection="1">
      <alignment horizontal="center" wrapText="1"/>
    </xf>
    <xf numFmtId="4" fontId="5" fillId="3" borderId="4" xfId="28" applyNumberFormat="1" applyFill="1" applyBorder="1" applyAlignment="1" applyProtection="1">
      <alignment horizontal="center"/>
    </xf>
    <xf numFmtId="4" fontId="2" fillId="3" borderId="4" xfId="28" applyNumberFormat="1" applyFont="1" applyFill="1" applyBorder="1" applyAlignment="1" applyProtection="1">
      <alignment horizontal="center"/>
    </xf>
    <xf numFmtId="4" fontId="5" fillId="4" borderId="4" xfId="34" applyNumberFormat="1" applyFill="1" applyBorder="1" applyAlignment="1" applyProtection="1">
      <alignment horizontal="center"/>
    </xf>
    <xf numFmtId="0" fontId="13" fillId="0" borderId="31" xfId="44" applyFont="1" applyBorder="1" applyAlignment="1">
      <alignment horizontal="center" vertical="top" wrapText="1"/>
    </xf>
    <xf numFmtId="0" fontId="13" fillId="0" borderId="55" xfId="44" applyFont="1" applyBorder="1" applyAlignment="1">
      <alignment horizontal="center" vertical="top" wrapText="1"/>
    </xf>
    <xf numFmtId="0" fontId="13" fillId="0" borderId="56" xfId="44" applyFont="1" applyBorder="1" applyAlignment="1">
      <alignment horizontal="center" vertical="top" wrapText="1"/>
    </xf>
    <xf numFmtId="0" fontId="13" fillId="0" borderId="57" xfId="44" applyFont="1" applyBorder="1" applyAlignment="1">
      <alignment horizontal="center" vertical="top" wrapText="1"/>
    </xf>
    <xf numFmtId="0" fontId="11" fillId="0" borderId="27" xfId="44" applyFont="1" applyBorder="1" applyAlignment="1">
      <alignment horizontal="center" vertical="top" wrapText="1"/>
    </xf>
    <xf numFmtId="2" fontId="12" fillId="0" borderId="30" xfId="44" applyNumberFormat="1" applyFont="1" applyBorder="1" applyAlignment="1">
      <alignment horizontal="centerContinuous" vertical="center" wrapText="1"/>
    </xf>
    <xf numFmtId="0" fontId="12" fillId="0" borderId="30" xfId="44" applyFont="1" applyBorder="1" applyAlignment="1">
      <alignment horizontal="center" vertical="center" wrapText="1"/>
    </xf>
    <xf numFmtId="0" fontId="12" fillId="0" borderId="29" xfId="44" applyFont="1" applyBorder="1" applyAlignment="1">
      <alignment horizontal="center" vertical="center" wrapText="1"/>
    </xf>
    <xf numFmtId="4" fontId="8" fillId="7" borderId="26" xfId="44" applyNumberFormat="1" applyFont="1" applyFill="1" applyBorder="1" applyAlignment="1">
      <alignment horizontal="center"/>
    </xf>
    <xf numFmtId="0" fontId="18" fillId="0" borderId="4" xfId="10" applyNumberFormat="1" applyFont="1" applyBorder="1" applyAlignment="1" applyProtection="1">
      <alignment vertical="center" wrapText="1"/>
      <protection locked="0"/>
    </xf>
    <xf numFmtId="49" fontId="2" fillId="0" borderId="43" xfId="3" applyFont="1" applyBorder="1" applyAlignment="1" applyProtection="1">
      <alignment horizontal="center" vertical="center" wrapText="1"/>
      <protection locked="0"/>
    </xf>
    <xf numFmtId="49" fontId="2" fillId="0" borderId="33" xfId="3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Alignment="1" applyProtection="1">
      <alignment horizontal="center" vertical="center" wrapText="1"/>
    </xf>
    <xf numFmtId="49" fontId="2" fillId="0" borderId="36" xfId="2" applyNumberFormat="1" applyBorder="1" applyAlignment="1" applyProtection="1">
      <alignment horizontal="center" vertical="center" wrapText="1"/>
    </xf>
    <xf numFmtId="49" fontId="2" fillId="0" borderId="5" xfId="2" applyNumberFormat="1" applyBorder="1" applyAlignment="1" applyProtection="1">
      <alignment horizontal="center" vertical="center" wrapText="1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7" xfId="3" applyFont="1" applyBorder="1" applyAlignment="1" applyProtection="1">
      <alignment horizontal="center" vertical="center" wrapText="1"/>
      <protection locked="0"/>
    </xf>
    <xf numFmtId="49" fontId="2" fillId="0" borderId="6" xfId="3" applyFont="1" applyBorder="1" applyAlignment="1" applyProtection="1">
      <alignment horizontal="center" vertical="center" wrapText="1"/>
      <protection locked="0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0" xfId="3" applyFont="1" applyBorder="1" applyAlignment="1" applyProtection="1">
      <alignment horizontal="center" vertical="center" wrapText="1"/>
      <protection locked="0"/>
    </xf>
    <xf numFmtId="49" fontId="2" fillId="0" borderId="41" xfId="3" applyFont="1" applyBorder="1" applyAlignment="1" applyProtection="1">
      <alignment horizontal="center" vertical="center" wrapText="1"/>
      <protection locked="0"/>
    </xf>
    <xf numFmtId="49" fontId="2" fillId="0" borderId="42" xfId="3" applyFont="1" applyBorder="1" applyAlignment="1" applyProtection="1">
      <alignment horizontal="center" vertical="center" wrapText="1"/>
      <protection locked="0"/>
    </xf>
    <xf numFmtId="4" fontId="2" fillId="0" borderId="2" xfId="2" applyNumberFormat="1" applyBorder="1" applyAlignment="1" applyProtection="1">
      <alignment horizontal="center" vertical="center" wrapText="1"/>
    </xf>
    <xf numFmtId="4" fontId="2" fillId="0" borderId="36" xfId="2" applyNumberFormat="1" applyBorder="1" applyAlignment="1" applyProtection="1">
      <alignment horizontal="center" vertical="center" wrapText="1"/>
    </xf>
    <xf numFmtId="4" fontId="2" fillId="0" borderId="5" xfId="2" applyNumberFormat="1" applyBorder="1" applyAlignment="1" applyProtection="1">
      <alignment horizontal="center" vertical="center" wrapText="1"/>
    </xf>
    <xf numFmtId="49" fontId="2" fillId="0" borderId="43" xfId="23" applyNumberFormat="1" applyFont="1" applyBorder="1" applyAlignment="1" applyProtection="1">
      <alignment horizontal="center" vertical="center" wrapText="1"/>
    </xf>
    <xf numFmtId="49" fontId="5" fillId="0" borderId="33" xfId="23" applyNumberFormat="1" applyBorder="1" applyAlignment="1" applyProtection="1">
      <alignment horizontal="center" vertical="center" wrapText="1"/>
    </xf>
    <xf numFmtId="49" fontId="5" fillId="0" borderId="44" xfId="23" applyNumberFormat="1" applyBorder="1" applyAlignment="1" applyProtection="1">
      <alignment horizontal="center" vertical="center" wrapText="1"/>
    </xf>
    <xf numFmtId="49" fontId="5" fillId="0" borderId="15" xfId="23" applyNumberFormat="1" applyBorder="1" applyAlignment="1" applyProtection="1">
      <alignment horizontal="center" vertical="center" wrapText="1"/>
    </xf>
    <xf numFmtId="0" fontId="17" fillId="0" borderId="0" xfId="16" applyNumberFormat="1" applyFont="1" applyAlignment="1" applyProtection="1">
      <alignment horizontal="center"/>
    </xf>
    <xf numFmtId="0" fontId="15" fillId="0" borderId="0" xfId="16" applyNumberFormat="1" applyFont="1" applyAlignment="1" applyProtection="1">
      <alignment horizontal="center"/>
    </xf>
    <xf numFmtId="49" fontId="5" fillId="0" borderId="2" xfId="22" applyNumberFormat="1" applyBorder="1" applyAlignment="1" applyProtection="1">
      <alignment horizontal="center" vertical="center" wrapText="1"/>
    </xf>
    <xf numFmtId="49" fontId="5" fillId="0" borderId="36" xfId="22" applyNumberFormat="1" applyBorder="1" applyAlignment="1" applyProtection="1">
      <alignment horizontal="center" vertical="center" wrapText="1"/>
    </xf>
    <xf numFmtId="49" fontId="5" fillId="0" borderId="5" xfId="22" applyNumberFormat="1" applyBorder="1" applyAlignment="1" applyProtection="1">
      <alignment horizontal="center" vertical="center" wrapText="1"/>
    </xf>
    <xf numFmtId="49" fontId="2" fillId="0" borderId="2" xfId="22" applyNumberFormat="1" applyFont="1" applyBorder="1" applyAlignment="1" applyProtection="1">
      <alignment horizontal="center" vertical="center" wrapText="1"/>
    </xf>
    <xf numFmtId="49" fontId="2" fillId="0" borderId="2" xfId="23" applyNumberFormat="1" applyFont="1" applyBorder="1" applyAlignment="1" applyProtection="1">
      <alignment horizontal="center" vertical="center" wrapText="1"/>
    </xf>
    <xf numFmtId="49" fontId="5" fillId="0" borderId="36" xfId="23" applyNumberFormat="1" applyBorder="1" applyAlignment="1" applyProtection="1">
      <alignment horizontal="center" vertical="center" wrapText="1"/>
    </xf>
    <xf numFmtId="49" fontId="5" fillId="0" borderId="5" xfId="23" applyNumberFormat="1" applyBorder="1" applyAlignment="1" applyProtection="1">
      <alignment horizontal="center" vertical="center" wrapText="1"/>
    </xf>
    <xf numFmtId="49" fontId="2" fillId="0" borderId="49" xfId="23" applyNumberFormat="1" applyFont="1" applyBorder="1" applyAlignment="1" applyProtection="1">
      <alignment horizontal="center" vertical="center" wrapText="1"/>
    </xf>
    <xf numFmtId="49" fontId="5" fillId="0" borderId="50" xfId="23" applyNumberFormat="1" applyBorder="1" applyAlignment="1" applyProtection="1">
      <alignment horizontal="center" vertical="center" wrapText="1"/>
    </xf>
    <xf numFmtId="49" fontId="5" fillId="0" borderId="51" xfId="23" applyNumberFormat="1" applyBorder="1" applyAlignment="1" applyProtection="1">
      <alignment horizontal="center" vertical="center" wrapText="1"/>
    </xf>
    <xf numFmtId="49" fontId="2" fillId="0" borderId="36" xfId="23" applyNumberFormat="1" applyFont="1" applyBorder="1" applyAlignment="1" applyProtection="1">
      <alignment horizontal="center" vertical="center" wrapText="1"/>
    </xf>
    <xf numFmtId="49" fontId="2" fillId="0" borderId="5" xfId="23" applyNumberFormat="1" applyFont="1" applyBorder="1" applyAlignment="1" applyProtection="1">
      <alignment horizontal="center" vertical="center" wrapText="1"/>
    </xf>
    <xf numFmtId="0" fontId="9" fillId="0" borderId="0" xfId="44" applyFont="1" applyAlignment="1">
      <alignment horizontal="center"/>
    </xf>
    <xf numFmtId="0" fontId="8" fillId="0" borderId="0" xfId="44" applyFont="1" applyAlignment="1">
      <alignment horizontal="center" wrapText="1"/>
    </xf>
    <xf numFmtId="0" fontId="16" fillId="0" borderId="0" xfId="44" applyFont="1" applyAlignment="1">
      <alignment horizontal="center" wrapText="1"/>
    </xf>
    <xf numFmtId="0" fontId="2" fillId="0" borderId="18" xfId="32" applyNumberFormat="1" applyFont="1" applyProtection="1">
      <alignment horizontal="left" wrapText="1" indent="2"/>
    </xf>
    <xf numFmtId="49" fontId="2" fillId="0" borderId="5" xfId="34" applyNumberFormat="1" applyFont="1" applyProtection="1">
      <alignment horizontal="center"/>
    </xf>
  </cellXfs>
  <cellStyles count="46">
    <cellStyle name="xl101" xfId="27"/>
    <cellStyle name="xl102" xfId="39"/>
    <cellStyle name="xl103" xfId="34"/>
    <cellStyle name="xl104" xfId="19"/>
    <cellStyle name="xl105" xfId="28"/>
    <cellStyle name="xl106" xfId="40"/>
    <cellStyle name="xl116" xfId="20"/>
    <cellStyle name="xl22" xfId="1"/>
    <cellStyle name="xl22 2" xfId="16"/>
    <cellStyle name="xl25" xfId="42"/>
    <cellStyle name="xl27" xfId="21"/>
    <cellStyle name="xl29" xfId="2"/>
    <cellStyle name="xl29 2" xfId="22"/>
    <cellStyle name="xl30" xfId="4"/>
    <cellStyle name="xl30 2" xfId="23"/>
    <cellStyle name="xl32" xfId="6"/>
    <cellStyle name="xl33" xfId="10"/>
    <cellStyle name="xl33 2" xfId="29"/>
    <cellStyle name="xl34" xfId="13"/>
    <cellStyle name="xl42" xfId="7"/>
    <cellStyle name="xl42 2" xfId="26"/>
    <cellStyle name="xl43" xfId="11"/>
    <cellStyle name="xl44" xfId="14"/>
    <cellStyle name="xl50" xfId="8"/>
    <cellStyle name="xl51" xfId="12"/>
    <cellStyle name="xl52" xfId="15"/>
    <cellStyle name="xl52 2" xfId="31"/>
    <cellStyle name="xl53" xfId="3"/>
    <cellStyle name="xl54" xfId="5"/>
    <cellStyle name="xl54 2" xfId="24"/>
    <cellStyle name="xl56" xfId="9"/>
    <cellStyle name="xl58" xfId="43"/>
    <cellStyle name="xl88" xfId="18"/>
    <cellStyle name="xl89" xfId="25"/>
    <cellStyle name="xl90" xfId="35"/>
    <cellStyle name="xl91" xfId="37"/>
    <cellStyle name="xl92" xfId="32"/>
    <cellStyle name="xl94" xfId="30"/>
    <cellStyle name="xl95" xfId="36"/>
    <cellStyle name="xl96" xfId="38"/>
    <cellStyle name="xl98" xfId="33"/>
    <cellStyle name="xl99" xfId="41"/>
    <cellStyle name="Обычный" xfId="0" builtinId="0"/>
    <cellStyle name="Обычный 2" xfId="17"/>
    <cellStyle name="Обычный 3" xfId="44"/>
    <cellStyle name="Обычный_ПРИЛ.№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opLeftCell="B1" workbookViewId="0">
      <selection activeCell="P28" sqref="P28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6.85546875" style="58" customWidth="1"/>
    <col min="5" max="5" width="16.140625" customWidth="1"/>
    <col min="6" max="6" width="14.7109375" customWidth="1"/>
    <col min="7" max="7" width="8.7109375" customWidth="1"/>
    <col min="8" max="8" width="7.7109375" customWidth="1"/>
    <col min="9" max="9" width="13.42578125" customWidth="1"/>
    <col min="10" max="10" width="8.7109375" customWidth="1"/>
    <col min="11" max="11" width="8.85546875" customWidth="1"/>
    <col min="12" max="12" width="14.7109375" customWidth="1"/>
    <col min="13" max="13" width="9" customWidth="1"/>
    <col min="14" max="14" width="8.28515625" customWidth="1"/>
  </cols>
  <sheetData>
    <row r="1" spans="1:14" ht="15" customHeight="1">
      <c r="A1" s="127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4" ht="3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4" ht="1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4" ht="15.75" hidden="1" customHeight="1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4" ht="15" hidden="1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4" ht="15" hidden="1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4" ht="1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4" ht="1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4" ht="1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4" ht="15" customHeight="1">
      <c r="A10" s="128" t="s">
        <v>0</v>
      </c>
      <c r="B10" s="128" t="s">
        <v>1</v>
      </c>
      <c r="C10" s="128" t="s">
        <v>2</v>
      </c>
      <c r="D10" s="138" t="s">
        <v>123</v>
      </c>
      <c r="E10" s="131" t="s">
        <v>124</v>
      </c>
      <c r="F10" s="134" t="s">
        <v>115</v>
      </c>
      <c r="G10" s="125" t="s">
        <v>125</v>
      </c>
      <c r="H10" s="125" t="s">
        <v>126</v>
      </c>
      <c r="I10" s="135" t="s">
        <v>116</v>
      </c>
      <c r="J10" s="125" t="s">
        <v>127</v>
      </c>
      <c r="K10" s="125" t="s">
        <v>128</v>
      </c>
      <c r="L10" s="134" t="s">
        <v>129</v>
      </c>
      <c r="M10" s="125" t="s">
        <v>130</v>
      </c>
      <c r="N10" s="125" t="s">
        <v>131</v>
      </c>
    </row>
    <row r="11" spans="1:14" ht="98.25" customHeight="1">
      <c r="A11" s="129"/>
      <c r="B11" s="129"/>
      <c r="C11" s="129"/>
      <c r="D11" s="139"/>
      <c r="E11" s="132"/>
      <c r="F11" s="134"/>
      <c r="G11" s="126"/>
      <c r="H11" s="126"/>
      <c r="I11" s="136"/>
      <c r="J11" s="126"/>
      <c r="K11" s="126"/>
      <c r="L11" s="134"/>
      <c r="M11" s="126"/>
      <c r="N11" s="126"/>
    </row>
    <row r="12" spans="1:14" ht="98.25" customHeight="1">
      <c r="A12" s="130"/>
      <c r="B12" s="130"/>
      <c r="C12" s="130"/>
      <c r="D12" s="140"/>
      <c r="E12" s="133"/>
      <c r="F12" s="134"/>
      <c r="G12" s="126"/>
      <c r="H12" s="126"/>
      <c r="I12" s="137"/>
      <c r="J12" s="126"/>
      <c r="K12" s="126"/>
      <c r="L12" s="134"/>
      <c r="M12" s="126"/>
      <c r="N12" s="126"/>
    </row>
    <row r="13" spans="1:14" ht="36" customHeight="1" thickBot="1">
      <c r="A13" s="1" t="s">
        <v>3</v>
      </c>
      <c r="B13" s="1" t="s">
        <v>4</v>
      </c>
      <c r="C13" s="60" t="s">
        <v>5</v>
      </c>
      <c r="D13" s="61" t="s">
        <v>6</v>
      </c>
      <c r="E13" s="62" t="s">
        <v>7</v>
      </c>
      <c r="F13" s="63" t="s">
        <v>8</v>
      </c>
      <c r="G13" s="64" t="s">
        <v>9</v>
      </c>
      <c r="H13" s="64" t="s">
        <v>10</v>
      </c>
      <c r="I13" s="65" t="s">
        <v>11</v>
      </c>
      <c r="J13" s="64" t="s">
        <v>12</v>
      </c>
      <c r="K13" s="64" t="s">
        <v>102</v>
      </c>
      <c r="L13" s="66" t="s">
        <v>103</v>
      </c>
      <c r="M13" s="64" t="s">
        <v>58</v>
      </c>
      <c r="N13" s="64" t="s">
        <v>105</v>
      </c>
    </row>
    <row r="14" spans="1:14" ht="15.75" thickBot="1">
      <c r="A14" s="2" t="s">
        <v>13</v>
      </c>
      <c r="B14" s="59" t="s">
        <v>14</v>
      </c>
      <c r="C14" s="70" t="s">
        <v>15</v>
      </c>
      <c r="D14" s="71">
        <f>D16+D31</f>
        <v>8049617.5800000001</v>
      </c>
      <c r="E14" s="71">
        <f>E16+E31</f>
        <v>7831348.2000000002</v>
      </c>
      <c r="F14" s="71">
        <f>F16+F31</f>
        <v>7347456.1799999997</v>
      </c>
      <c r="G14" s="71">
        <f>F14/D14*100</f>
        <v>91.277083749362404</v>
      </c>
      <c r="H14" s="71">
        <f>F14/E14*100</f>
        <v>93.821089196365946</v>
      </c>
      <c r="I14" s="71">
        <f>I16+I31</f>
        <v>6628644</v>
      </c>
      <c r="J14" s="71">
        <f>I14/D14*100</f>
        <v>82.347315684529704</v>
      </c>
      <c r="K14" s="71">
        <f>I14/E14*100</f>
        <v>84.642437428589872</v>
      </c>
      <c r="L14" s="71">
        <f>L16+L31</f>
        <v>6548100</v>
      </c>
      <c r="M14" s="71">
        <f>L14/D14*100</f>
        <v>81.346721566864801</v>
      </c>
      <c r="N14" s="72">
        <f>L14/E14*100</f>
        <v>83.613955512794078</v>
      </c>
    </row>
    <row r="15" spans="1:14" s="13" customFormat="1">
      <c r="A15" s="52" t="s">
        <v>16</v>
      </c>
      <c r="B15" s="3"/>
      <c r="C15" s="67"/>
      <c r="D15" s="68"/>
      <c r="E15" s="69"/>
      <c r="F15" s="69"/>
      <c r="G15" s="73"/>
      <c r="H15" s="73"/>
      <c r="I15" s="69"/>
      <c r="J15" s="73"/>
      <c r="K15" s="73"/>
      <c r="L15" s="69"/>
      <c r="M15" s="73"/>
      <c r="N15" s="73"/>
    </row>
    <row r="16" spans="1:14">
      <c r="A16" s="4" t="s">
        <v>17</v>
      </c>
      <c r="B16" s="5" t="s">
        <v>14</v>
      </c>
      <c r="C16" s="6" t="s">
        <v>18</v>
      </c>
      <c r="D16" s="54">
        <f>D17+D19+D21+D24+D26+D27+D29+D30</f>
        <v>1320293.3800000001</v>
      </c>
      <c r="E16" s="54">
        <f t="shared" ref="E16:N16" si="0">E17+E19+E21+E24+E26+E27+E29+E30</f>
        <v>1066343.8</v>
      </c>
      <c r="F16" s="54">
        <f t="shared" si="0"/>
        <v>1008000</v>
      </c>
      <c r="G16" s="54">
        <v>68.3</v>
      </c>
      <c r="H16" s="54">
        <f>F16/E16*100</f>
        <v>94.528612629435273</v>
      </c>
      <c r="I16" s="54">
        <f t="shared" si="0"/>
        <v>1008000</v>
      </c>
      <c r="J16" s="54">
        <f>I16/D16*100</f>
        <v>76.346667738347662</v>
      </c>
      <c r="K16" s="54">
        <f>I16/F16*100</f>
        <v>100</v>
      </c>
      <c r="L16" s="54">
        <f t="shared" si="0"/>
        <v>1008000</v>
      </c>
      <c r="M16" s="54">
        <f>L16/D16*100</f>
        <v>76.346667738347662</v>
      </c>
      <c r="N16" s="54">
        <f>L16/E16*100</f>
        <v>94.528612629435273</v>
      </c>
    </row>
    <row r="17" spans="1:14">
      <c r="A17" s="10" t="s">
        <v>19</v>
      </c>
      <c r="B17" s="11" t="s">
        <v>14</v>
      </c>
      <c r="C17" s="12" t="s">
        <v>20</v>
      </c>
      <c r="D17" s="55">
        <f>D18</f>
        <v>243576.72</v>
      </c>
      <c r="E17" s="55">
        <f>E18</f>
        <v>209000</v>
      </c>
      <c r="F17" s="55">
        <f>F18</f>
        <v>205000</v>
      </c>
      <c r="G17" s="75">
        <f t="shared" ref="G17:G35" si="1">F17/D17*100</f>
        <v>84.162394501412123</v>
      </c>
      <c r="H17" s="75">
        <f t="shared" ref="H17:H34" si="2">F17/E17*100</f>
        <v>98.086124401913878</v>
      </c>
      <c r="I17" s="55">
        <f t="shared" ref="I17:L17" si="3">I18</f>
        <v>205000</v>
      </c>
      <c r="J17" s="75">
        <f t="shared" ref="J17:J35" si="4">I17/D17*100</f>
        <v>84.162394501412123</v>
      </c>
      <c r="K17" s="75">
        <f t="shared" ref="K17:K35" si="5">I17/E17*100</f>
        <v>98.086124401913878</v>
      </c>
      <c r="L17" s="55">
        <f t="shared" si="3"/>
        <v>205000</v>
      </c>
      <c r="M17" s="75">
        <f t="shared" ref="M17:M35" si="6">L17/D17*100</f>
        <v>84.162394501412123</v>
      </c>
      <c r="N17" s="75">
        <f t="shared" ref="N17:N34" si="7">L17/E17*100</f>
        <v>98.086124401913878</v>
      </c>
    </row>
    <row r="18" spans="1:14">
      <c r="A18" s="7" t="s">
        <v>21</v>
      </c>
      <c r="B18" s="8" t="s">
        <v>14</v>
      </c>
      <c r="C18" s="9" t="s">
        <v>22</v>
      </c>
      <c r="D18" s="56">
        <v>243576.72</v>
      </c>
      <c r="E18" s="53">
        <v>209000</v>
      </c>
      <c r="F18" s="53">
        <v>205000</v>
      </c>
      <c r="G18" s="73">
        <f t="shared" si="1"/>
        <v>84.162394501412123</v>
      </c>
      <c r="H18" s="73">
        <f t="shared" si="2"/>
        <v>98.086124401913878</v>
      </c>
      <c r="I18" s="53">
        <v>205000</v>
      </c>
      <c r="J18" s="73">
        <f t="shared" si="4"/>
        <v>84.162394501412123</v>
      </c>
      <c r="K18" s="73">
        <f t="shared" si="5"/>
        <v>98.086124401913878</v>
      </c>
      <c r="L18" s="53">
        <v>205000</v>
      </c>
      <c r="M18" s="73">
        <f t="shared" si="6"/>
        <v>84.162394501412123</v>
      </c>
      <c r="N18" s="73">
        <f t="shared" si="7"/>
        <v>98.086124401913878</v>
      </c>
    </row>
    <row r="19" spans="1:14">
      <c r="A19" s="10" t="s">
        <v>23</v>
      </c>
      <c r="B19" s="11" t="s">
        <v>14</v>
      </c>
      <c r="C19" s="12" t="s">
        <v>24</v>
      </c>
      <c r="D19" s="55">
        <f>D20</f>
        <v>193133.4</v>
      </c>
      <c r="E19" s="55">
        <f t="shared" ref="E19:N19" si="8">E20</f>
        <v>222634.8</v>
      </c>
      <c r="F19" s="55">
        <f t="shared" si="8"/>
        <v>200000</v>
      </c>
      <c r="G19" s="55">
        <f t="shared" si="8"/>
        <v>103.55536639441961</v>
      </c>
      <c r="H19" s="55">
        <f t="shared" si="8"/>
        <v>89.833215651820836</v>
      </c>
      <c r="I19" s="55">
        <f t="shared" si="8"/>
        <v>200000</v>
      </c>
      <c r="J19" s="55">
        <f t="shared" si="8"/>
        <v>103.55536639441961</v>
      </c>
      <c r="K19" s="55">
        <f t="shared" si="8"/>
        <v>89.833215651820836</v>
      </c>
      <c r="L19" s="55">
        <f t="shared" si="8"/>
        <v>200000</v>
      </c>
      <c r="M19" s="55">
        <f t="shared" si="8"/>
        <v>103.55536639441961</v>
      </c>
      <c r="N19" s="55">
        <f t="shared" si="8"/>
        <v>89.833215651820836</v>
      </c>
    </row>
    <row r="20" spans="1:14">
      <c r="A20" s="7" t="s">
        <v>25</v>
      </c>
      <c r="B20" s="8" t="s">
        <v>14</v>
      </c>
      <c r="C20" s="9" t="s">
        <v>26</v>
      </c>
      <c r="D20" s="56">
        <v>193133.4</v>
      </c>
      <c r="E20" s="53">
        <v>222634.8</v>
      </c>
      <c r="F20" s="53">
        <v>200000</v>
      </c>
      <c r="G20" s="73">
        <f t="shared" si="1"/>
        <v>103.55536639441961</v>
      </c>
      <c r="H20" s="73">
        <f t="shared" si="2"/>
        <v>89.833215651820836</v>
      </c>
      <c r="I20" s="53">
        <v>200000</v>
      </c>
      <c r="J20" s="73">
        <f t="shared" si="4"/>
        <v>103.55536639441961</v>
      </c>
      <c r="K20" s="73">
        <f t="shared" si="5"/>
        <v>89.833215651820836</v>
      </c>
      <c r="L20" s="53">
        <v>200000</v>
      </c>
      <c r="M20" s="73">
        <f t="shared" si="6"/>
        <v>103.55536639441961</v>
      </c>
      <c r="N20" s="73">
        <f t="shared" si="7"/>
        <v>89.833215651820836</v>
      </c>
    </row>
    <row r="21" spans="1:14">
      <c r="A21" s="10" t="s">
        <v>27</v>
      </c>
      <c r="B21" s="11" t="s">
        <v>14</v>
      </c>
      <c r="C21" s="12" t="s">
        <v>28</v>
      </c>
      <c r="D21" s="55">
        <f>D22+D23</f>
        <v>487571.54000000004</v>
      </c>
      <c r="E21" s="55">
        <f>E22+E23</f>
        <v>493709</v>
      </c>
      <c r="F21" s="55">
        <f>F22+F23</f>
        <v>462000</v>
      </c>
      <c r="G21" s="75">
        <f t="shared" si="1"/>
        <v>94.75532554668797</v>
      </c>
      <c r="H21" s="75">
        <f>F21/E21*100</f>
        <v>93.577390730166968</v>
      </c>
      <c r="I21" s="55">
        <f t="shared" ref="I21:L21" si="9">I22+I23</f>
        <v>462000</v>
      </c>
      <c r="J21" s="75">
        <f t="shared" si="4"/>
        <v>94.75532554668797</v>
      </c>
      <c r="K21" s="75">
        <f>I21/E21*100</f>
        <v>93.577390730166968</v>
      </c>
      <c r="L21" s="55">
        <f t="shared" si="9"/>
        <v>462000</v>
      </c>
      <c r="M21" s="75">
        <f t="shared" si="6"/>
        <v>94.75532554668797</v>
      </c>
      <c r="N21" s="73">
        <f t="shared" si="7"/>
        <v>93.577390730166968</v>
      </c>
    </row>
    <row r="22" spans="1:14">
      <c r="A22" s="7" t="s">
        <v>29</v>
      </c>
      <c r="B22" s="8" t="s">
        <v>14</v>
      </c>
      <c r="C22" s="9" t="s">
        <v>30</v>
      </c>
      <c r="D22" s="56">
        <v>24689.33</v>
      </c>
      <c r="E22" s="53">
        <v>22000</v>
      </c>
      <c r="F22" s="53">
        <v>22000</v>
      </c>
      <c r="G22" s="73">
        <v>0</v>
      </c>
      <c r="H22" s="73">
        <v>0</v>
      </c>
      <c r="I22" s="53">
        <v>22000</v>
      </c>
      <c r="J22" s="73">
        <f t="shared" si="4"/>
        <v>89.107318829632064</v>
      </c>
      <c r="K22" s="75">
        <f t="shared" ref="K22:K25" si="10">I22/E22*100</f>
        <v>100</v>
      </c>
      <c r="L22" s="53">
        <v>22000</v>
      </c>
      <c r="M22" s="73">
        <f t="shared" si="6"/>
        <v>89.107318829632064</v>
      </c>
      <c r="N22" s="73">
        <f t="shared" si="7"/>
        <v>100</v>
      </c>
    </row>
    <row r="23" spans="1:14">
      <c r="A23" s="7" t="s">
        <v>31</v>
      </c>
      <c r="B23" s="8" t="s">
        <v>14</v>
      </c>
      <c r="C23" s="9" t="s">
        <v>32</v>
      </c>
      <c r="D23" s="56">
        <v>462882.21</v>
      </c>
      <c r="E23" s="53">
        <v>471709</v>
      </c>
      <c r="F23" s="53">
        <v>440000</v>
      </c>
      <c r="G23" s="73">
        <v>0</v>
      </c>
      <c r="H23" s="73">
        <v>0</v>
      </c>
      <c r="I23" s="53">
        <v>440000</v>
      </c>
      <c r="J23" s="73">
        <f t="shared" si="4"/>
        <v>95.056580377111487</v>
      </c>
      <c r="K23" s="75">
        <f t="shared" si="10"/>
        <v>93.277847147287844</v>
      </c>
      <c r="L23" s="53">
        <v>440000</v>
      </c>
      <c r="M23" s="73">
        <f t="shared" si="6"/>
        <v>95.056580377111487</v>
      </c>
      <c r="N23" s="73">
        <f t="shared" si="7"/>
        <v>93.277847147287844</v>
      </c>
    </row>
    <row r="24" spans="1:14">
      <c r="A24" s="10" t="s">
        <v>33</v>
      </c>
      <c r="B24" s="11" t="s">
        <v>14</v>
      </c>
      <c r="C24" s="12" t="s">
        <v>34</v>
      </c>
      <c r="D24" s="55">
        <f>D25</f>
        <v>2000</v>
      </c>
      <c r="E24" s="55">
        <f>E25</f>
        <v>2000</v>
      </c>
      <c r="F24" s="55">
        <f>F25</f>
        <v>2000</v>
      </c>
      <c r="G24" s="75">
        <f t="shared" si="1"/>
        <v>100</v>
      </c>
      <c r="H24" s="75">
        <f>F24/E24*100</f>
        <v>100</v>
      </c>
      <c r="I24" s="55">
        <f t="shared" ref="I24:L24" si="11">I25</f>
        <v>2000</v>
      </c>
      <c r="J24" s="75">
        <f t="shared" si="4"/>
        <v>100</v>
      </c>
      <c r="K24" s="75">
        <f t="shared" si="10"/>
        <v>100</v>
      </c>
      <c r="L24" s="55">
        <f t="shared" si="11"/>
        <v>2000</v>
      </c>
      <c r="M24" s="75">
        <f t="shared" si="6"/>
        <v>100</v>
      </c>
      <c r="N24" s="73">
        <f t="shared" si="7"/>
        <v>100</v>
      </c>
    </row>
    <row r="25" spans="1:14" ht="45.75">
      <c r="A25" s="7" t="s">
        <v>113</v>
      </c>
      <c r="B25" s="8" t="s">
        <v>14</v>
      </c>
      <c r="C25" s="9" t="s">
        <v>114</v>
      </c>
      <c r="D25" s="56">
        <v>2000</v>
      </c>
      <c r="E25" s="53">
        <v>2000</v>
      </c>
      <c r="F25" s="53">
        <v>2000</v>
      </c>
      <c r="G25" s="73">
        <f t="shared" si="1"/>
        <v>100</v>
      </c>
      <c r="H25" s="73">
        <v>0</v>
      </c>
      <c r="I25" s="53">
        <v>2000</v>
      </c>
      <c r="J25" s="73">
        <f t="shared" si="4"/>
        <v>100</v>
      </c>
      <c r="K25" s="75">
        <f t="shared" si="10"/>
        <v>100</v>
      </c>
      <c r="L25" s="53">
        <v>2000</v>
      </c>
      <c r="M25" s="73">
        <f t="shared" si="6"/>
        <v>100</v>
      </c>
      <c r="N25" s="73">
        <f t="shared" si="7"/>
        <v>100</v>
      </c>
    </row>
    <row r="26" spans="1:14" ht="34.5">
      <c r="A26" s="10" t="s">
        <v>35</v>
      </c>
      <c r="B26" s="11" t="s">
        <v>14</v>
      </c>
      <c r="C26" s="12" t="s">
        <v>36</v>
      </c>
      <c r="D26" s="57">
        <v>139385.42000000001</v>
      </c>
      <c r="E26" s="55">
        <v>139000</v>
      </c>
      <c r="F26" s="55">
        <v>139000</v>
      </c>
      <c r="G26" s="75">
        <f t="shared" si="1"/>
        <v>99.723486143672687</v>
      </c>
      <c r="H26" s="75">
        <f t="shared" si="2"/>
        <v>100</v>
      </c>
      <c r="I26" s="55">
        <v>139000</v>
      </c>
      <c r="J26" s="75">
        <f t="shared" si="4"/>
        <v>99.723486143672687</v>
      </c>
      <c r="K26" s="75">
        <f t="shared" si="5"/>
        <v>100</v>
      </c>
      <c r="L26" s="55">
        <v>139000</v>
      </c>
      <c r="M26" s="75">
        <f t="shared" si="6"/>
        <v>99.723486143672687</v>
      </c>
      <c r="N26" s="75">
        <f t="shared" si="7"/>
        <v>100</v>
      </c>
    </row>
    <row r="27" spans="1:14" ht="23.25">
      <c r="A27" s="10" t="s">
        <v>37</v>
      </c>
      <c r="B27" s="11" t="s">
        <v>14</v>
      </c>
      <c r="C27" s="12" t="s">
        <v>38</v>
      </c>
      <c r="D27" s="55">
        <f>D28</f>
        <v>254626.3</v>
      </c>
      <c r="E27" s="55">
        <f t="shared" ref="E27:N27" si="12">E28</f>
        <v>0</v>
      </c>
      <c r="F27" s="55">
        <f>F28</f>
        <v>0</v>
      </c>
      <c r="G27" s="55">
        <f t="shared" si="12"/>
        <v>0</v>
      </c>
      <c r="H27" s="55">
        <f t="shared" si="12"/>
        <v>0</v>
      </c>
      <c r="I27" s="55">
        <f t="shared" si="12"/>
        <v>0</v>
      </c>
      <c r="J27" s="55">
        <v>0</v>
      </c>
      <c r="K27" s="55">
        <f t="shared" si="12"/>
        <v>0</v>
      </c>
      <c r="L27" s="55">
        <f>L28</f>
        <v>0</v>
      </c>
      <c r="M27" s="55">
        <f t="shared" si="12"/>
        <v>0</v>
      </c>
      <c r="N27" s="55">
        <f t="shared" si="12"/>
        <v>0</v>
      </c>
    </row>
    <row r="28" spans="1:14" ht="23.25">
      <c r="A28" s="7" t="s">
        <v>39</v>
      </c>
      <c r="B28" s="8" t="s">
        <v>14</v>
      </c>
      <c r="C28" s="9" t="s">
        <v>40</v>
      </c>
      <c r="D28" s="56">
        <v>254626.3</v>
      </c>
      <c r="E28" s="53">
        <v>0</v>
      </c>
      <c r="F28" s="53">
        <v>0</v>
      </c>
      <c r="G28" s="73">
        <v>0</v>
      </c>
      <c r="H28" s="73">
        <v>0</v>
      </c>
      <c r="I28" s="53">
        <v>0</v>
      </c>
      <c r="J28" s="73">
        <v>0</v>
      </c>
      <c r="K28" s="73">
        <v>0</v>
      </c>
      <c r="L28" s="53">
        <v>0</v>
      </c>
      <c r="M28" s="73">
        <v>0</v>
      </c>
      <c r="N28" s="73">
        <v>0</v>
      </c>
    </row>
    <row r="29" spans="1:14">
      <c r="A29" s="10" t="s">
        <v>41</v>
      </c>
      <c r="B29" s="11" t="s">
        <v>14</v>
      </c>
      <c r="C29" s="12" t="s">
        <v>42</v>
      </c>
      <c r="D29" s="57">
        <v>0</v>
      </c>
      <c r="E29" s="55">
        <v>0</v>
      </c>
      <c r="F29" s="55">
        <v>0</v>
      </c>
      <c r="G29" s="75">
        <v>0</v>
      </c>
      <c r="H29" s="75">
        <v>0</v>
      </c>
      <c r="I29" s="55">
        <v>0</v>
      </c>
      <c r="J29" s="75">
        <v>0</v>
      </c>
      <c r="K29" s="75">
        <v>0</v>
      </c>
      <c r="L29" s="55">
        <v>0</v>
      </c>
      <c r="M29" s="75">
        <v>0</v>
      </c>
      <c r="N29" s="75">
        <v>0</v>
      </c>
    </row>
    <row r="30" spans="1:14">
      <c r="A30" s="10" t="s">
        <v>43</v>
      </c>
      <c r="B30" s="11" t="s">
        <v>14</v>
      </c>
      <c r="C30" s="12" t="s">
        <v>44</v>
      </c>
      <c r="D30" s="57">
        <v>0</v>
      </c>
      <c r="E30" s="55">
        <v>0</v>
      </c>
      <c r="F30" s="55">
        <v>0</v>
      </c>
      <c r="G30" s="75">
        <v>0</v>
      </c>
      <c r="H30" s="75">
        <v>0</v>
      </c>
      <c r="I30" s="55">
        <v>0</v>
      </c>
      <c r="J30" s="75">
        <v>0</v>
      </c>
      <c r="K30" s="75">
        <v>0</v>
      </c>
      <c r="L30" s="55">
        <v>0</v>
      </c>
      <c r="M30" s="75">
        <v>0</v>
      </c>
      <c r="N30" s="75">
        <v>0</v>
      </c>
    </row>
    <row r="31" spans="1:14">
      <c r="A31" s="4" t="s">
        <v>45</v>
      </c>
      <c r="B31" s="5" t="s">
        <v>14</v>
      </c>
      <c r="C31" s="6" t="s">
        <v>46</v>
      </c>
      <c r="D31" s="54">
        <f>D32+D33+D34+D35+D36</f>
        <v>6729324.2000000002</v>
      </c>
      <c r="E31" s="54">
        <f>E32+E33+E34+E35+E36</f>
        <v>6765004.4000000004</v>
      </c>
      <c r="F31" s="54">
        <f>F32+F33+F34+F35+F36</f>
        <v>6339456.1799999997</v>
      </c>
      <c r="G31" s="74">
        <f t="shared" si="1"/>
        <v>94.206431308510886</v>
      </c>
      <c r="H31" s="74">
        <f t="shared" si="2"/>
        <v>93.709564771310411</v>
      </c>
      <c r="I31" s="54">
        <f t="shared" ref="I31:L31" si="13">I32+I33+I34+I35+I36</f>
        <v>5620644</v>
      </c>
      <c r="J31" s="74">
        <f t="shared" si="4"/>
        <v>83.524642786566886</v>
      </c>
      <c r="K31" s="74">
        <f t="shared" si="5"/>
        <v>83.084114475963972</v>
      </c>
      <c r="L31" s="54">
        <f t="shared" si="13"/>
        <v>5540100</v>
      </c>
      <c r="M31" s="74">
        <f t="shared" si="6"/>
        <v>82.32773210718544</v>
      </c>
      <c r="N31" s="74">
        <f t="shared" si="7"/>
        <v>81.893516580713538</v>
      </c>
    </row>
    <row r="32" spans="1:14" ht="23.25">
      <c r="A32" s="10" t="s">
        <v>47</v>
      </c>
      <c r="B32" s="11" t="s">
        <v>14</v>
      </c>
      <c r="C32" s="12" t="s">
        <v>48</v>
      </c>
      <c r="D32" s="57">
        <v>5960060</v>
      </c>
      <c r="E32" s="55">
        <v>5840290</v>
      </c>
      <c r="F32" s="55">
        <v>5699270</v>
      </c>
      <c r="G32" s="75">
        <f t="shared" si="1"/>
        <v>95.624372908997557</v>
      </c>
      <c r="H32" s="75">
        <f t="shared" si="2"/>
        <v>97.585393875989041</v>
      </c>
      <c r="I32" s="55">
        <v>5540100</v>
      </c>
      <c r="J32" s="75">
        <f t="shared" si="4"/>
        <v>92.95376221044755</v>
      </c>
      <c r="K32" s="75">
        <f t="shared" si="5"/>
        <v>94.8600155129283</v>
      </c>
      <c r="L32" s="55">
        <v>5540100</v>
      </c>
      <c r="M32" s="75">
        <f t="shared" si="6"/>
        <v>92.95376221044755</v>
      </c>
      <c r="N32" s="75">
        <f t="shared" si="7"/>
        <v>94.8600155129283</v>
      </c>
    </row>
    <row r="33" spans="1:14" ht="23.25">
      <c r="A33" s="10" t="s">
        <v>49</v>
      </c>
      <c r="B33" s="11" t="s">
        <v>14</v>
      </c>
      <c r="C33" s="12" t="s">
        <v>50</v>
      </c>
      <c r="D33" s="57">
        <v>187732</v>
      </c>
      <c r="E33" s="55">
        <v>175420</v>
      </c>
      <c r="F33" s="55">
        <v>187163</v>
      </c>
      <c r="G33" s="75">
        <f t="shared" si="1"/>
        <v>99.69690835872413</v>
      </c>
      <c r="H33" s="75">
        <f t="shared" si="2"/>
        <v>106.69421958727625</v>
      </c>
      <c r="I33" s="55">
        <v>0</v>
      </c>
      <c r="J33" s="75">
        <f t="shared" si="4"/>
        <v>0</v>
      </c>
      <c r="K33" s="75">
        <f t="shared" si="5"/>
        <v>0</v>
      </c>
      <c r="L33" s="55">
        <v>0</v>
      </c>
      <c r="M33" s="75">
        <f t="shared" si="6"/>
        <v>0</v>
      </c>
      <c r="N33" s="75">
        <f t="shared" si="7"/>
        <v>0</v>
      </c>
    </row>
    <row r="34" spans="1:14" ht="23.25">
      <c r="A34" s="10" t="s">
        <v>51</v>
      </c>
      <c r="B34" s="11" t="s">
        <v>14</v>
      </c>
      <c r="C34" s="12" t="s">
        <v>52</v>
      </c>
      <c r="D34" s="57">
        <v>75090.2</v>
      </c>
      <c r="E34" s="55">
        <v>80514.399999999994</v>
      </c>
      <c r="F34" s="55">
        <v>80528</v>
      </c>
      <c r="G34" s="75">
        <f t="shared" si="1"/>
        <v>107.24169066003286</v>
      </c>
      <c r="H34" s="75">
        <f t="shared" si="2"/>
        <v>100.01689138837277</v>
      </c>
      <c r="I34" s="55">
        <v>80544</v>
      </c>
      <c r="J34" s="75">
        <f t="shared" si="4"/>
        <v>107.26299836729693</v>
      </c>
      <c r="K34" s="75">
        <f t="shared" si="5"/>
        <v>100.03676360998779</v>
      </c>
      <c r="L34" s="55">
        <v>0</v>
      </c>
      <c r="M34" s="75">
        <f t="shared" si="6"/>
        <v>0</v>
      </c>
      <c r="N34" s="75">
        <f t="shared" si="7"/>
        <v>0</v>
      </c>
    </row>
    <row r="35" spans="1:14">
      <c r="A35" s="10" t="s">
        <v>55</v>
      </c>
      <c r="B35" s="11" t="s">
        <v>14</v>
      </c>
      <c r="C35" s="12" t="s">
        <v>56</v>
      </c>
      <c r="D35" s="57">
        <v>506442</v>
      </c>
      <c r="E35" s="55">
        <v>668780</v>
      </c>
      <c r="F35" s="55">
        <v>372495.18</v>
      </c>
      <c r="G35" s="75">
        <f t="shared" si="1"/>
        <v>73.551399765422303</v>
      </c>
      <c r="H35" s="75">
        <f>F35/E35*100</f>
        <v>55.697715242680701</v>
      </c>
      <c r="I35" s="55">
        <v>0</v>
      </c>
      <c r="J35" s="75">
        <f t="shared" si="4"/>
        <v>0</v>
      </c>
      <c r="K35" s="75">
        <f t="shared" si="5"/>
        <v>0</v>
      </c>
      <c r="L35" s="55">
        <v>0</v>
      </c>
      <c r="M35" s="75">
        <f t="shared" si="6"/>
        <v>0</v>
      </c>
      <c r="N35" s="75">
        <v>0</v>
      </c>
    </row>
    <row r="36" spans="1:14" ht="34.5">
      <c r="A36" s="10" t="s">
        <v>53</v>
      </c>
      <c r="B36" s="11" t="s">
        <v>14</v>
      </c>
      <c r="C36" s="12" t="s">
        <v>54</v>
      </c>
      <c r="D36" s="57">
        <v>0</v>
      </c>
      <c r="E36" s="55">
        <v>0</v>
      </c>
      <c r="F36" s="55">
        <v>0</v>
      </c>
      <c r="G36" s="75">
        <v>0</v>
      </c>
      <c r="H36" s="75">
        <v>0</v>
      </c>
      <c r="I36" s="55">
        <v>0</v>
      </c>
      <c r="J36" s="75">
        <v>0</v>
      </c>
      <c r="K36" s="75">
        <v>0</v>
      </c>
      <c r="L36" s="55">
        <v>0</v>
      </c>
      <c r="M36" s="75">
        <v>0</v>
      </c>
      <c r="N36" s="75">
        <v>0</v>
      </c>
    </row>
  </sheetData>
  <mergeCells count="15">
    <mergeCell ref="J10:J12"/>
    <mergeCell ref="K10:K12"/>
    <mergeCell ref="M10:M12"/>
    <mergeCell ref="N10:N12"/>
    <mergeCell ref="A1:L9"/>
    <mergeCell ref="A10:A12"/>
    <mergeCell ref="B10:B12"/>
    <mergeCell ref="C10:C12"/>
    <mergeCell ref="E10:E12"/>
    <mergeCell ref="F10:F12"/>
    <mergeCell ref="I10:I12"/>
    <mergeCell ref="L10:L12"/>
    <mergeCell ref="D10:D12"/>
    <mergeCell ref="G10:G12"/>
    <mergeCell ref="H10:H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opLeftCell="B1" workbookViewId="0">
      <selection activeCell="L3" sqref="L3"/>
    </sheetView>
  </sheetViews>
  <sheetFormatPr defaultRowHeight="15"/>
  <cols>
    <col min="1" max="1" width="49.28515625" style="14" customWidth="1"/>
    <col min="2" max="2" width="5" style="14" customWidth="1"/>
    <col min="3" max="3" width="31.42578125" style="14" customWidth="1"/>
    <col min="4" max="4" width="18.42578125" style="14" customWidth="1"/>
    <col min="5" max="5" width="15.5703125" style="14" customWidth="1"/>
    <col min="6" max="6" width="13.42578125" style="14" customWidth="1"/>
    <col min="7" max="7" width="8.5703125" style="14" customWidth="1"/>
    <col min="8" max="8" width="8" style="14" customWidth="1"/>
    <col min="9" max="9" width="13.42578125" style="14" customWidth="1"/>
    <col min="10" max="10" width="7.28515625" style="14" customWidth="1"/>
    <col min="11" max="11" width="8.85546875" style="14" customWidth="1"/>
    <col min="12" max="12" width="14.140625" style="14" customWidth="1"/>
    <col min="13" max="13" width="7.7109375" style="14" customWidth="1"/>
    <col min="14" max="14" width="8" style="14" customWidth="1"/>
    <col min="15" max="16384" width="9.140625" style="14"/>
  </cols>
  <sheetData>
    <row r="1" spans="1:14" ht="7.5" customHeight="1">
      <c r="A1" s="145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4.1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95" customHeight="1">
      <c r="A3" s="15"/>
      <c r="B3" s="15"/>
      <c r="C3" s="15"/>
      <c r="D3" s="15"/>
      <c r="E3" s="16"/>
      <c r="F3" s="17"/>
      <c r="G3" s="17"/>
      <c r="H3" s="17"/>
    </row>
    <row r="4" spans="1:14" ht="11.45" customHeight="1">
      <c r="A4" s="147" t="s">
        <v>0</v>
      </c>
      <c r="B4" s="147" t="s">
        <v>1</v>
      </c>
      <c r="C4" s="147" t="s">
        <v>57</v>
      </c>
      <c r="D4" s="150" t="s">
        <v>132</v>
      </c>
      <c r="E4" s="151" t="s">
        <v>124</v>
      </c>
      <c r="F4" s="151" t="s">
        <v>104</v>
      </c>
      <c r="G4" s="151" t="s">
        <v>125</v>
      </c>
      <c r="H4" s="151" t="s">
        <v>126</v>
      </c>
      <c r="I4" s="154" t="s">
        <v>116</v>
      </c>
      <c r="J4" s="141" t="s">
        <v>127</v>
      </c>
      <c r="K4" s="141" t="s">
        <v>133</v>
      </c>
      <c r="L4" s="141" t="s">
        <v>129</v>
      </c>
      <c r="M4" s="141" t="s">
        <v>130</v>
      </c>
      <c r="N4" s="141" t="s">
        <v>131</v>
      </c>
    </row>
    <row r="5" spans="1:14" ht="140.44999999999999" customHeight="1">
      <c r="A5" s="148"/>
      <c r="B5" s="148"/>
      <c r="C5" s="148"/>
      <c r="D5" s="148"/>
      <c r="E5" s="152"/>
      <c r="F5" s="152"/>
      <c r="G5" s="157"/>
      <c r="H5" s="157"/>
      <c r="I5" s="155"/>
      <c r="J5" s="142"/>
      <c r="K5" s="142"/>
      <c r="L5" s="142"/>
      <c r="M5" s="142"/>
      <c r="N5" s="142"/>
    </row>
    <row r="6" spans="1:14" ht="140.44999999999999" customHeight="1">
      <c r="A6" s="149"/>
      <c r="B6" s="149"/>
      <c r="C6" s="149"/>
      <c r="D6" s="149"/>
      <c r="E6" s="153"/>
      <c r="F6" s="153"/>
      <c r="G6" s="158"/>
      <c r="H6" s="158"/>
      <c r="I6" s="156"/>
      <c r="J6" s="143"/>
      <c r="K6" s="144"/>
      <c r="L6" s="144"/>
      <c r="M6" s="143"/>
      <c r="N6" s="144"/>
    </row>
    <row r="7" spans="1:14" ht="11.45" customHeight="1" thickBot="1">
      <c r="A7" s="86" t="s">
        <v>3</v>
      </c>
      <c r="B7" s="86" t="s">
        <v>4</v>
      </c>
      <c r="C7" s="86" t="s">
        <v>5</v>
      </c>
      <c r="D7" s="87" t="s">
        <v>6</v>
      </c>
      <c r="E7" s="88" t="s">
        <v>7</v>
      </c>
      <c r="F7" s="88" t="s">
        <v>8</v>
      </c>
      <c r="G7" s="88" t="s">
        <v>9</v>
      </c>
      <c r="H7" s="88" t="s">
        <v>10</v>
      </c>
      <c r="I7" s="88" t="s">
        <v>11</v>
      </c>
      <c r="J7" s="88" t="s">
        <v>12</v>
      </c>
      <c r="K7" s="89" t="s">
        <v>102</v>
      </c>
      <c r="L7" s="89" t="s">
        <v>103</v>
      </c>
      <c r="M7" s="88" t="s">
        <v>58</v>
      </c>
      <c r="N7" s="89" t="s">
        <v>105</v>
      </c>
    </row>
    <row r="8" spans="1:14" ht="30" customHeight="1" thickBot="1">
      <c r="A8" s="95" t="s">
        <v>59</v>
      </c>
      <c r="B8" s="96" t="s">
        <v>60</v>
      </c>
      <c r="C8" s="97" t="s">
        <v>15</v>
      </c>
      <c r="D8" s="98">
        <f>D10+D17+D19+D21+D23+D25+D27</f>
        <v>7756116.5999999996</v>
      </c>
      <c r="E8" s="98">
        <f>E10+E17+E19+E21+E23+E25+E27</f>
        <v>8527504.4000000004</v>
      </c>
      <c r="F8" s="99">
        <f>F10+F17+F19+F21+F23+F25+F27</f>
        <v>7347456.1800000006</v>
      </c>
      <c r="G8" s="99">
        <f>F8/D8*100</f>
        <v>94.731120726060269</v>
      </c>
      <c r="H8" s="99">
        <f>F8/E8*100</f>
        <v>86.161857389367043</v>
      </c>
      <c r="I8" s="99">
        <f>I10+I17+I19+I21+I23+I25+I27</f>
        <v>6464941.5</v>
      </c>
      <c r="J8" s="99">
        <f>I8/D8*100</f>
        <v>83.352814732052892</v>
      </c>
      <c r="K8" s="99">
        <f>I8/E8*100</f>
        <v>75.812819281570825</v>
      </c>
      <c r="L8" s="99">
        <f>L10++L17+L19+L21+L23+L25++L27</f>
        <v>6220695</v>
      </c>
      <c r="M8" s="99">
        <f>L8/D8*100</f>
        <v>80.203732367819228</v>
      </c>
      <c r="N8" s="100">
        <f>L8/E8*100</f>
        <v>72.948599123560697</v>
      </c>
    </row>
    <row r="9" spans="1:14" ht="14.25" customHeight="1">
      <c r="A9" s="90" t="s">
        <v>16</v>
      </c>
      <c r="B9" s="91"/>
      <c r="C9" s="92"/>
      <c r="D9" s="93"/>
      <c r="E9" s="94"/>
      <c r="F9" s="94"/>
      <c r="G9" s="107"/>
      <c r="H9" s="107"/>
      <c r="I9" s="108"/>
      <c r="J9" s="107"/>
      <c r="K9" s="107"/>
      <c r="L9" s="108"/>
      <c r="M9" s="107"/>
      <c r="N9" s="107"/>
    </row>
    <row r="10" spans="1:14" ht="15" customHeight="1">
      <c r="A10" s="19" t="s">
        <v>61</v>
      </c>
      <c r="B10" s="20" t="s">
        <v>62</v>
      </c>
      <c r="C10" s="21" t="s">
        <v>63</v>
      </c>
      <c r="D10" s="76">
        <f>SUM(D11:D16)</f>
        <v>2722090.21</v>
      </c>
      <c r="E10" s="82">
        <f t="shared" ref="E10:L10" si="0">SUM(E11:E16)</f>
        <v>2600074.4</v>
      </c>
      <c r="F10" s="101">
        <f t="shared" si="0"/>
        <v>2875333.76</v>
      </c>
      <c r="G10" s="109">
        <f t="shared" ref="G10:G28" si="1">F10/D10*100</f>
        <v>105.62962790274315</v>
      </c>
      <c r="H10" s="109">
        <f t="shared" ref="H10:H28" si="2">F10/E10*100</f>
        <v>110.58659552203582</v>
      </c>
      <c r="I10" s="110">
        <f t="shared" si="0"/>
        <v>2650913.7599999998</v>
      </c>
      <c r="J10" s="109">
        <f t="shared" ref="J10:J29" si="3">I10/D10*100</f>
        <v>97.385228096463408</v>
      </c>
      <c r="K10" s="109">
        <f t="shared" ref="K10:K28" si="4">I10/E10*100</f>
        <v>101.95530404822262</v>
      </c>
      <c r="L10" s="110">
        <f t="shared" si="0"/>
        <v>2550589.7599999998</v>
      </c>
      <c r="M10" s="109">
        <f t="shared" ref="M10:M29" si="5">L10/D10*100</f>
        <v>93.699677939769671</v>
      </c>
      <c r="N10" s="109">
        <f t="shared" ref="N10:N28" si="6">L10/E10*100</f>
        <v>98.096799076211056</v>
      </c>
    </row>
    <row r="11" spans="1:14" ht="22.5" customHeight="1">
      <c r="A11" s="22" t="s">
        <v>64</v>
      </c>
      <c r="B11" s="23" t="s">
        <v>62</v>
      </c>
      <c r="C11" s="24" t="s">
        <v>65</v>
      </c>
      <c r="D11" s="77">
        <v>615234.49</v>
      </c>
      <c r="E11" s="83">
        <v>595511</v>
      </c>
      <c r="F11" s="102">
        <v>615421.03</v>
      </c>
      <c r="G11" s="111">
        <f t="shared" si="1"/>
        <v>100.03032014671349</v>
      </c>
      <c r="H11" s="111">
        <f t="shared" si="2"/>
        <v>103.34335217989256</v>
      </c>
      <c r="I11" s="112">
        <v>615421.03</v>
      </c>
      <c r="J11" s="111">
        <f t="shared" si="3"/>
        <v>100.03032014671349</v>
      </c>
      <c r="K11" s="111">
        <f t="shared" si="4"/>
        <v>103.34335217989256</v>
      </c>
      <c r="L11" s="112">
        <v>615421.03</v>
      </c>
      <c r="M11" s="111">
        <f t="shared" si="5"/>
        <v>100.03032014671349</v>
      </c>
      <c r="N11" s="111">
        <f t="shared" si="6"/>
        <v>103.34335217989256</v>
      </c>
    </row>
    <row r="12" spans="1:14" ht="33.75" customHeight="1">
      <c r="A12" s="22" t="s">
        <v>66</v>
      </c>
      <c r="B12" s="23" t="s">
        <v>62</v>
      </c>
      <c r="C12" s="24" t="s">
        <v>67</v>
      </c>
      <c r="D12" s="77">
        <v>1671664.23</v>
      </c>
      <c r="E12" s="83">
        <v>1709869</v>
      </c>
      <c r="F12" s="102">
        <v>1689958.97</v>
      </c>
      <c r="G12" s="111">
        <f t="shared" si="1"/>
        <v>101.09440279164194</v>
      </c>
      <c r="H12" s="111">
        <f t="shared" si="2"/>
        <v>98.835581556247874</v>
      </c>
      <c r="I12" s="112">
        <v>1689958.97</v>
      </c>
      <c r="J12" s="111">
        <f t="shared" si="3"/>
        <v>101.09440279164194</v>
      </c>
      <c r="K12" s="111">
        <f t="shared" si="4"/>
        <v>98.835581556247874</v>
      </c>
      <c r="L12" s="112">
        <v>1689958.97</v>
      </c>
      <c r="M12" s="111">
        <f t="shared" si="5"/>
        <v>101.09440279164194</v>
      </c>
      <c r="N12" s="111">
        <f t="shared" si="6"/>
        <v>98.835581556247874</v>
      </c>
    </row>
    <row r="13" spans="1:14" ht="14.25" customHeight="1">
      <c r="A13" s="22" t="s">
        <v>68</v>
      </c>
      <c r="B13" s="23" t="s">
        <v>62</v>
      </c>
      <c r="C13" s="24" t="s">
        <v>69</v>
      </c>
      <c r="D13" s="77">
        <v>2203.1999999999998</v>
      </c>
      <c r="E13" s="84">
        <v>294.39999999999998</v>
      </c>
      <c r="F13" s="102">
        <v>308</v>
      </c>
      <c r="G13" s="111">
        <v>0</v>
      </c>
      <c r="H13" s="111">
        <f t="shared" si="2"/>
        <v>104.61956521739131</v>
      </c>
      <c r="I13" s="112">
        <v>324</v>
      </c>
      <c r="J13" s="111">
        <v>0</v>
      </c>
      <c r="K13" s="111">
        <f t="shared" si="4"/>
        <v>110.05434782608697</v>
      </c>
      <c r="L13" s="112">
        <v>0</v>
      </c>
      <c r="M13" s="111">
        <v>0</v>
      </c>
      <c r="N13" s="111">
        <f t="shared" si="6"/>
        <v>0</v>
      </c>
    </row>
    <row r="14" spans="1:14" ht="14.25" customHeight="1">
      <c r="A14" s="162" t="s">
        <v>134</v>
      </c>
      <c r="B14" s="23"/>
      <c r="C14" s="163" t="s">
        <v>135</v>
      </c>
      <c r="D14" s="77">
        <v>0</v>
      </c>
      <c r="E14" s="84">
        <v>0</v>
      </c>
      <c r="F14" s="102">
        <v>124436</v>
      </c>
      <c r="G14" s="111">
        <v>0</v>
      </c>
      <c r="H14" s="111">
        <v>0</v>
      </c>
      <c r="I14" s="112">
        <v>0</v>
      </c>
      <c r="J14" s="111">
        <v>0</v>
      </c>
      <c r="K14" s="111">
        <v>0</v>
      </c>
      <c r="L14" s="112">
        <v>0</v>
      </c>
      <c r="M14" s="111">
        <v>0</v>
      </c>
      <c r="N14" s="111">
        <v>0</v>
      </c>
    </row>
    <row r="15" spans="1:14" ht="15" customHeight="1">
      <c r="A15" s="22" t="s">
        <v>70</v>
      </c>
      <c r="B15" s="23" t="s">
        <v>62</v>
      </c>
      <c r="C15" s="24" t="s">
        <v>71</v>
      </c>
      <c r="D15" s="77">
        <v>0</v>
      </c>
      <c r="E15" s="84">
        <v>0</v>
      </c>
      <c r="F15" s="103">
        <v>50000</v>
      </c>
      <c r="G15" s="111">
        <v>0</v>
      </c>
      <c r="H15" s="111">
        <v>0</v>
      </c>
      <c r="I15" s="113">
        <v>0</v>
      </c>
      <c r="J15" s="111">
        <v>0</v>
      </c>
      <c r="K15" s="111">
        <v>0</v>
      </c>
      <c r="L15" s="113">
        <v>0</v>
      </c>
      <c r="M15" s="111">
        <v>0</v>
      </c>
      <c r="N15" s="111">
        <v>0</v>
      </c>
    </row>
    <row r="16" spans="1:14" ht="15" customHeight="1">
      <c r="A16" s="22" t="s">
        <v>72</v>
      </c>
      <c r="B16" s="23" t="s">
        <v>62</v>
      </c>
      <c r="C16" s="24" t="s">
        <v>73</v>
      </c>
      <c r="D16" s="77">
        <v>432988.29</v>
      </c>
      <c r="E16" s="83">
        <v>294400</v>
      </c>
      <c r="F16" s="102">
        <v>395209.76</v>
      </c>
      <c r="G16" s="111">
        <f t="shared" si="1"/>
        <v>91.274930322018648</v>
      </c>
      <c r="H16" s="111">
        <f t="shared" si="2"/>
        <v>134.24244565217393</v>
      </c>
      <c r="I16" s="112">
        <v>345209.76</v>
      </c>
      <c r="J16" s="111">
        <f t="shared" si="3"/>
        <v>79.727273917731139</v>
      </c>
      <c r="K16" s="111">
        <f t="shared" si="4"/>
        <v>117.25875000000001</v>
      </c>
      <c r="L16" s="112">
        <v>245209.76</v>
      </c>
      <c r="M16" s="111">
        <f t="shared" si="5"/>
        <v>56.631961109156094</v>
      </c>
      <c r="N16" s="111">
        <f t="shared" si="6"/>
        <v>83.291358695652178</v>
      </c>
    </row>
    <row r="17" spans="1:14" ht="15" customHeight="1">
      <c r="A17" s="19" t="s">
        <v>74</v>
      </c>
      <c r="B17" s="20" t="s">
        <v>62</v>
      </c>
      <c r="C17" s="21" t="s">
        <v>75</v>
      </c>
      <c r="D17" s="78">
        <f>SUM(D18)</f>
        <v>72887</v>
      </c>
      <c r="E17" s="85">
        <f t="shared" ref="E17:L17" si="7">SUM(E18)</f>
        <v>80220</v>
      </c>
      <c r="F17" s="104">
        <f t="shared" si="7"/>
        <v>80220</v>
      </c>
      <c r="G17" s="109">
        <f t="shared" si="1"/>
        <v>110.0607790140903</v>
      </c>
      <c r="H17" s="109">
        <f t="shared" si="2"/>
        <v>100</v>
      </c>
      <c r="I17" s="114">
        <f t="shared" si="7"/>
        <v>80220</v>
      </c>
      <c r="J17" s="109">
        <f t="shared" si="3"/>
        <v>110.0607790140903</v>
      </c>
      <c r="K17" s="109">
        <f t="shared" si="4"/>
        <v>100</v>
      </c>
      <c r="L17" s="114">
        <f t="shared" si="7"/>
        <v>0</v>
      </c>
      <c r="M17" s="109">
        <f t="shared" si="5"/>
        <v>0</v>
      </c>
      <c r="N17" s="109">
        <f t="shared" si="6"/>
        <v>0</v>
      </c>
    </row>
    <row r="18" spans="1:14" ht="15" customHeight="1">
      <c r="A18" s="22" t="s">
        <v>76</v>
      </c>
      <c r="B18" s="23" t="s">
        <v>62</v>
      </c>
      <c r="C18" s="24" t="s">
        <v>77</v>
      </c>
      <c r="D18" s="77">
        <v>72887</v>
      </c>
      <c r="E18" s="84">
        <v>80220</v>
      </c>
      <c r="F18" s="105">
        <v>80220</v>
      </c>
      <c r="G18" s="111">
        <f t="shared" si="1"/>
        <v>110.0607790140903</v>
      </c>
      <c r="H18" s="111">
        <f t="shared" si="2"/>
        <v>100</v>
      </c>
      <c r="I18" s="113">
        <v>80220</v>
      </c>
      <c r="J18" s="111">
        <f t="shared" si="3"/>
        <v>110.0607790140903</v>
      </c>
      <c r="K18" s="111">
        <f t="shared" si="4"/>
        <v>100</v>
      </c>
      <c r="L18" s="113">
        <v>0</v>
      </c>
      <c r="M18" s="111">
        <f t="shared" si="5"/>
        <v>0</v>
      </c>
      <c r="N18" s="111">
        <f t="shared" si="6"/>
        <v>0</v>
      </c>
    </row>
    <row r="19" spans="1:14" ht="22.5" customHeight="1">
      <c r="A19" s="19" t="s">
        <v>78</v>
      </c>
      <c r="B19" s="20" t="s">
        <v>62</v>
      </c>
      <c r="C19" s="21" t="s">
        <v>79</v>
      </c>
      <c r="D19" s="78">
        <f>SUM(D20:D20)</f>
        <v>185000</v>
      </c>
      <c r="E19" s="85">
        <f>SUM(E20:E20)</f>
        <v>619260</v>
      </c>
      <c r="F19" s="104">
        <f>SUM(F20:F20)</f>
        <v>138000</v>
      </c>
      <c r="G19" s="109">
        <f t="shared" si="1"/>
        <v>74.594594594594597</v>
      </c>
      <c r="H19" s="109">
        <f t="shared" si="2"/>
        <v>22.284662338920647</v>
      </c>
      <c r="I19" s="114">
        <f>SUM(I20:I20)</f>
        <v>138000</v>
      </c>
      <c r="J19" s="109">
        <f t="shared" si="3"/>
        <v>74.594594594594597</v>
      </c>
      <c r="K19" s="109">
        <f t="shared" si="4"/>
        <v>22.284662338920647</v>
      </c>
      <c r="L19" s="114">
        <f>SUM(L20:L20)</f>
        <v>138000</v>
      </c>
      <c r="M19" s="109">
        <f t="shared" si="5"/>
        <v>74.594594594594597</v>
      </c>
      <c r="N19" s="109">
        <f t="shared" si="6"/>
        <v>22.284662338920647</v>
      </c>
    </row>
    <row r="20" spans="1:14" ht="15" customHeight="1">
      <c r="A20" s="22" t="s">
        <v>80</v>
      </c>
      <c r="B20" s="23" t="s">
        <v>62</v>
      </c>
      <c r="C20" s="24" t="s">
        <v>81</v>
      </c>
      <c r="D20" s="77">
        <v>185000</v>
      </c>
      <c r="E20" s="84">
        <v>619260</v>
      </c>
      <c r="F20" s="105">
        <v>138000</v>
      </c>
      <c r="G20" s="111">
        <f>F20/D20*100</f>
        <v>74.594594594594597</v>
      </c>
      <c r="H20" s="111">
        <f t="shared" si="2"/>
        <v>22.284662338920647</v>
      </c>
      <c r="I20" s="113">
        <v>138000</v>
      </c>
      <c r="J20" s="111">
        <f t="shared" si="3"/>
        <v>74.594594594594597</v>
      </c>
      <c r="K20" s="111">
        <f t="shared" si="4"/>
        <v>22.284662338920647</v>
      </c>
      <c r="L20" s="113">
        <v>138000</v>
      </c>
      <c r="M20" s="111">
        <f t="shared" si="5"/>
        <v>74.594594594594597</v>
      </c>
      <c r="N20" s="111">
        <f t="shared" si="6"/>
        <v>22.284662338920647</v>
      </c>
    </row>
    <row r="21" spans="1:14" ht="15" customHeight="1">
      <c r="A21" s="19" t="s">
        <v>82</v>
      </c>
      <c r="B21" s="20" t="s">
        <v>62</v>
      </c>
      <c r="C21" s="21" t="s">
        <v>83</v>
      </c>
      <c r="D21" s="78">
        <f>SUM(D22:D22)</f>
        <v>378726</v>
      </c>
      <c r="E21" s="85">
        <f>SUM(E22:E22)</f>
        <v>504752</v>
      </c>
      <c r="F21" s="104">
        <f>SUM(F22:F22)</f>
        <v>225553.18</v>
      </c>
      <c r="G21" s="109">
        <f t="shared" si="1"/>
        <v>59.555768550350386</v>
      </c>
      <c r="H21" s="109">
        <f t="shared" si="2"/>
        <v>44.68594081846134</v>
      </c>
      <c r="I21" s="114">
        <f>SUM(I22:I22)</f>
        <v>0</v>
      </c>
      <c r="J21" s="109">
        <f t="shared" si="3"/>
        <v>0</v>
      </c>
      <c r="K21" s="109">
        <f t="shared" si="4"/>
        <v>0</v>
      </c>
      <c r="L21" s="114">
        <f>SUM(L22:L22)</f>
        <v>0</v>
      </c>
      <c r="M21" s="109">
        <f t="shared" si="5"/>
        <v>0</v>
      </c>
      <c r="N21" s="109">
        <f t="shared" si="6"/>
        <v>0</v>
      </c>
    </row>
    <row r="22" spans="1:14" ht="15" customHeight="1">
      <c r="A22" s="22" t="s">
        <v>84</v>
      </c>
      <c r="B22" s="23" t="s">
        <v>62</v>
      </c>
      <c r="C22" s="24" t="s">
        <v>85</v>
      </c>
      <c r="D22" s="79">
        <v>378726</v>
      </c>
      <c r="E22" s="83">
        <v>504752</v>
      </c>
      <c r="F22" s="106">
        <v>225553.18</v>
      </c>
      <c r="G22" s="111">
        <f t="shared" si="1"/>
        <v>59.555768550350386</v>
      </c>
      <c r="H22" s="111">
        <f t="shared" si="2"/>
        <v>44.68594081846134</v>
      </c>
      <c r="I22" s="112">
        <v>0</v>
      </c>
      <c r="J22" s="111">
        <f t="shared" si="3"/>
        <v>0</v>
      </c>
      <c r="K22" s="111">
        <f t="shared" si="4"/>
        <v>0</v>
      </c>
      <c r="L22" s="112">
        <v>0</v>
      </c>
      <c r="M22" s="111">
        <f t="shared" si="5"/>
        <v>0</v>
      </c>
      <c r="N22" s="111">
        <f t="shared" si="6"/>
        <v>0</v>
      </c>
    </row>
    <row r="23" spans="1:14" ht="15" customHeight="1">
      <c r="A23" s="19" t="s">
        <v>86</v>
      </c>
      <c r="B23" s="20" t="s">
        <v>62</v>
      </c>
      <c r="C23" s="21" t="s">
        <v>87</v>
      </c>
      <c r="D23" s="78">
        <f>SUM(D24:D24)</f>
        <v>1893507.11</v>
      </c>
      <c r="E23" s="85">
        <f>SUM(E24:E24)</f>
        <v>2011498</v>
      </c>
      <c r="F23" s="104">
        <f>SUM(F24:F24)</f>
        <v>1338496.54</v>
      </c>
      <c r="G23" s="109">
        <f t="shared" si="1"/>
        <v>70.68875173117253</v>
      </c>
      <c r="H23" s="109">
        <f t="shared" si="2"/>
        <v>66.542275458389724</v>
      </c>
      <c r="I23" s="114">
        <f>SUM(I24:I24)</f>
        <v>1402298.96</v>
      </c>
      <c r="J23" s="109">
        <f t="shared" si="3"/>
        <v>74.058288590212896</v>
      </c>
      <c r="K23" s="109">
        <f t="shared" si="4"/>
        <v>69.714161286762405</v>
      </c>
      <c r="L23" s="114">
        <f>SUM(L24:L24)</f>
        <v>1332768.7</v>
      </c>
      <c r="M23" s="109">
        <f t="shared" si="5"/>
        <v>70.386252735010842</v>
      </c>
      <c r="N23" s="109">
        <f t="shared" si="6"/>
        <v>66.25752051456179</v>
      </c>
    </row>
    <row r="24" spans="1:14" ht="15" customHeight="1">
      <c r="A24" s="22" t="s">
        <v>88</v>
      </c>
      <c r="B24" s="23" t="s">
        <v>62</v>
      </c>
      <c r="C24" s="24" t="s">
        <v>89</v>
      </c>
      <c r="D24" s="77">
        <v>1893507.11</v>
      </c>
      <c r="E24" s="83">
        <v>2011498</v>
      </c>
      <c r="F24" s="106">
        <v>1338496.54</v>
      </c>
      <c r="G24" s="111">
        <f t="shared" si="1"/>
        <v>70.68875173117253</v>
      </c>
      <c r="H24" s="111">
        <f t="shared" si="2"/>
        <v>66.542275458389724</v>
      </c>
      <c r="I24" s="112">
        <v>1402298.96</v>
      </c>
      <c r="J24" s="111">
        <f t="shared" si="3"/>
        <v>74.058288590212896</v>
      </c>
      <c r="K24" s="111">
        <f t="shared" si="4"/>
        <v>69.714161286762405</v>
      </c>
      <c r="L24" s="112">
        <v>1332768.7</v>
      </c>
      <c r="M24" s="111">
        <f t="shared" si="5"/>
        <v>70.386252735010842</v>
      </c>
      <c r="N24" s="111">
        <f t="shared" si="6"/>
        <v>66.25752051456179</v>
      </c>
    </row>
    <row r="25" spans="1:14" ht="15" customHeight="1">
      <c r="A25" s="19" t="s">
        <v>90</v>
      </c>
      <c r="B25" s="20" t="s">
        <v>62</v>
      </c>
      <c r="C25" s="21" t="s">
        <v>91</v>
      </c>
      <c r="D25" s="78">
        <f>SUM(D26)</f>
        <v>2479906.2799999998</v>
      </c>
      <c r="E25" s="85">
        <f t="shared" ref="E25:F25" si="8">SUM(E26)</f>
        <v>2687700</v>
      </c>
      <c r="F25" s="104">
        <f t="shared" si="8"/>
        <v>2665852.7000000002</v>
      </c>
      <c r="G25" s="109">
        <f t="shared" si="1"/>
        <v>107.49812287261116</v>
      </c>
      <c r="H25" s="109">
        <f t="shared" si="2"/>
        <v>99.187137701380365</v>
      </c>
      <c r="I25" s="114">
        <f>SUM(I26)</f>
        <v>2169508.7799999998</v>
      </c>
      <c r="J25" s="109">
        <f t="shared" si="3"/>
        <v>87.483498771574546</v>
      </c>
      <c r="K25" s="109">
        <f t="shared" si="4"/>
        <v>80.71990103062096</v>
      </c>
      <c r="L25" s="114">
        <f>SUM(L26)</f>
        <v>2175336.54</v>
      </c>
      <c r="M25" s="109">
        <f t="shared" si="5"/>
        <v>87.718497974850891</v>
      </c>
      <c r="N25" s="109">
        <f t="shared" si="6"/>
        <v>80.936731778100238</v>
      </c>
    </row>
    <row r="26" spans="1:14" ht="15" customHeight="1">
      <c r="A26" s="22" t="s">
        <v>92</v>
      </c>
      <c r="B26" s="23" t="s">
        <v>62</v>
      </c>
      <c r="C26" s="24" t="s">
        <v>93</v>
      </c>
      <c r="D26" s="79">
        <v>2479906.2799999998</v>
      </c>
      <c r="E26" s="83">
        <v>2687700</v>
      </c>
      <c r="F26" s="106">
        <v>2665852.7000000002</v>
      </c>
      <c r="G26" s="111">
        <f t="shared" si="1"/>
        <v>107.49812287261116</v>
      </c>
      <c r="H26" s="111">
        <f t="shared" si="2"/>
        <v>99.187137701380365</v>
      </c>
      <c r="I26" s="112">
        <v>2169508.7799999998</v>
      </c>
      <c r="J26" s="111">
        <f t="shared" si="3"/>
        <v>87.483498771574546</v>
      </c>
      <c r="K26" s="111">
        <f t="shared" si="4"/>
        <v>80.71990103062096</v>
      </c>
      <c r="L26" s="112">
        <v>2175336.54</v>
      </c>
      <c r="M26" s="111">
        <f t="shared" si="5"/>
        <v>87.718497974850891</v>
      </c>
      <c r="N26" s="111">
        <f t="shared" si="6"/>
        <v>80.936731778100238</v>
      </c>
    </row>
    <row r="27" spans="1:14" ht="15" customHeight="1">
      <c r="A27" s="19" t="s">
        <v>94</v>
      </c>
      <c r="B27" s="20" t="s">
        <v>62</v>
      </c>
      <c r="C27" s="21" t="s">
        <v>95</v>
      </c>
      <c r="D27" s="78">
        <f>SUM(D28:D29)</f>
        <v>24000</v>
      </c>
      <c r="E27" s="85">
        <f>SUM(E28:E29)</f>
        <v>24000</v>
      </c>
      <c r="F27" s="104">
        <f>SUM(F28:F29)</f>
        <v>24000</v>
      </c>
      <c r="G27" s="109">
        <f t="shared" si="1"/>
        <v>100</v>
      </c>
      <c r="H27" s="109">
        <f t="shared" si="2"/>
        <v>100</v>
      </c>
      <c r="I27" s="114">
        <f>SUM(I28:I29)</f>
        <v>24000</v>
      </c>
      <c r="J27" s="109">
        <f t="shared" si="3"/>
        <v>100</v>
      </c>
      <c r="K27" s="109">
        <f t="shared" si="4"/>
        <v>100</v>
      </c>
      <c r="L27" s="114">
        <f>SUM(L28:L29)</f>
        <v>24000</v>
      </c>
      <c r="M27" s="109">
        <f t="shared" si="5"/>
        <v>100</v>
      </c>
      <c r="N27" s="109">
        <f t="shared" si="6"/>
        <v>100</v>
      </c>
    </row>
    <row r="28" spans="1:14" ht="15" customHeight="1">
      <c r="A28" s="22" t="s">
        <v>96</v>
      </c>
      <c r="B28" s="23" t="s">
        <v>62</v>
      </c>
      <c r="C28" s="24" t="s">
        <v>97</v>
      </c>
      <c r="D28" s="79">
        <v>24000</v>
      </c>
      <c r="E28" s="83">
        <v>24000</v>
      </c>
      <c r="F28" s="106">
        <v>24000</v>
      </c>
      <c r="G28" s="111">
        <f t="shared" si="1"/>
        <v>100</v>
      </c>
      <c r="H28" s="111">
        <f t="shared" si="2"/>
        <v>100</v>
      </c>
      <c r="I28" s="112">
        <v>24000</v>
      </c>
      <c r="J28" s="111">
        <f t="shared" si="3"/>
        <v>100</v>
      </c>
      <c r="K28" s="111">
        <f t="shared" si="4"/>
        <v>100</v>
      </c>
      <c r="L28" s="112">
        <v>24000</v>
      </c>
      <c r="M28" s="111">
        <f t="shared" si="5"/>
        <v>100</v>
      </c>
      <c r="N28" s="111">
        <f t="shared" si="6"/>
        <v>100</v>
      </c>
    </row>
    <row r="29" spans="1:14" ht="15" customHeight="1" thickBot="1">
      <c r="A29" s="22" t="s">
        <v>98</v>
      </c>
      <c r="B29" s="23" t="s">
        <v>62</v>
      </c>
      <c r="C29" s="24" t="s">
        <v>99</v>
      </c>
      <c r="D29" s="79">
        <v>0</v>
      </c>
      <c r="E29" s="83">
        <v>0</v>
      </c>
      <c r="F29" s="106">
        <v>0</v>
      </c>
      <c r="G29" s="111">
        <v>0</v>
      </c>
      <c r="H29" s="111">
        <v>0</v>
      </c>
      <c r="I29" s="112">
        <v>0</v>
      </c>
      <c r="J29" s="111">
        <v>0</v>
      </c>
      <c r="K29" s="111">
        <v>0</v>
      </c>
      <c r="L29" s="112">
        <v>0</v>
      </c>
      <c r="M29" s="111">
        <v>0</v>
      </c>
      <c r="N29" s="111">
        <v>0</v>
      </c>
    </row>
    <row r="30" spans="1:14" ht="12.95" customHeight="1" thickBot="1">
      <c r="A30" s="25"/>
      <c r="B30" s="26"/>
      <c r="C30" s="26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54.75" customHeight="1" thickBot="1">
      <c r="A31" s="27" t="s">
        <v>100</v>
      </c>
      <c r="B31" s="28">
        <v>450</v>
      </c>
      <c r="C31" s="29" t="s">
        <v>15</v>
      </c>
      <c r="D31" s="81">
        <f>Доходы!D14-Расходы!D8</f>
        <v>293500.98000000045</v>
      </c>
      <c r="E31" s="30">
        <f>Доходы!E14-Расходы!E8</f>
        <v>-696156.20000000019</v>
      </c>
      <c r="F31" s="30">
        <f>Доходы!F14-Расходы!F8</f>
        <v>0</v>
      </c>
      <c r="G31" s="30"/>
      <c r="H31" s="30"/>
      <c r="I31" s="30">
        <v>0</v>
      </c>
      <c r="J31" s="30"/>
      <c r="K31" s="30"/>
      <c r="L31" s="30">
        <v>0</v>
      </c>
      <c r="M31" s="30"/>
      <c r="N31" s="30"/>
    </row>
    <row r="32" spans="1:14" ht="12.95" customHeight="1">
      <c r="A32" s="18"/>
      <c r="B32" s="31"/>
      <c r="C32" s="31"/>
      <c r="D32" s="31"/>
      <c r="E32" s="31"/>
      <c r="F32" s="31"/>
      <c r="G32" s="31"/>
      <c r="H32" s="31"/>
    </row>
    <row r="33" spans="1:8" ht="15" hidden="1" customHeight="1">
      <c r="A33" s="32"/>
      <c r="B33" s="32"/>
      <c r="C33" s="32"/>
      <c r="D33" s="32"/>
      <c r="E33" s="33"/>
      <c r="F33" s="33"/>
      <c r="G33" s="33"/>
      <c r="H33" s="33"/>
    </row>
  </sheetData>
  <mergeCells count="15">
    <mergeCell ref="M4:M6"/>
    <mergeCell ref="N4:N6"/>
    <mergeCell ref="A1:N2"/>
    <mergeCell ref="A4:A6"/>
    <mergeCell ref="D4:D6"/>
    <mergeCell ref="F4:F6"/>
    <mergeCell ref="I4:I6"/>
    <mergeCell ref="L4:L6"/>
    <mergeCell ref="G4:G6"/>
    <mergeCell ref="H4:H6"/>
    <mergeCell ref="J4:J6"/>
    <mergeCell ref="K4:K6"/>
    <mergeCell ref="B4:B6"/>
    <mergeCell ref="C4:C6"/>
    <mergeCell ref="E4:E6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C7" workbookViewId="0">
      <selection activeCell="K7" sqref="K7"/>
    </sheetView>
  </sheetViews>
  <sheetFormatPr defaultRowHeight="12.75"/>
  <cols>
    <col min="1" max="1" width="57.28515625" style="34" customWidth="1"/>
    <col min="2" max="2" width="19.85546875" style="34" customWidth="1"/>
    <col min="3" max="3" width="22.85546875" style="34" customWidth="1"/>
    <col min="4" max="4" width="21.28515625" style="34" customWidth="1"/>
    <col min="5" max="5" width="16.140625" style="34" customWidth="1"/>
    <col min="6" max="6" width="18.28515625" style="34" customWidth="1"/>
    <col min="7" max="7" width="18" style="34" customWidth="1"/>
    <col min="8" max="8" width="18.7109375" style="34" customWidth="1"/>
    <col min="9" max="9" width="21.28515625" style="34" customWidth="1"/>
    <col min="10" max="10" width="21.7109375" style="34" customWidth="1"/>
    <col min="11" max="11" width="19.5703125" style="34" customWidth="1"/>
    <col min="12" max="12" width="17.28515625" style="34" customWidth="1"/>
    <col min="13" max="251" width="9.140625" style="34"/>
    <col min="252" max="252" width="70" style="34" customWidth="1"/>
    <col min="253" max="253" width="0" style="34" hidden="1" customWidth="1"/>
    <col min="254" max="254" width="19.85546875" style="34" customWidth="1"/>
    <col min="255" max="255" width="18.85546875" style="34" customWidth="1"/>
    <col min="256" max="256" width="14" style="34" customWidth="1"/>
    <col min="257" max="257" width="22.85546875" style="34" customWidth="1"/>
    <col min="258" max="258" width="21.28515625" style="34" customWidth="1"/>
    <col min="259" max="259" width="16.140625" style="34" customWidth="1"/>
    <col min="260" max="507" width="9.140625" style="34"/>
    <col min="508" max="508" width="70" style="34" customWidth="1"/>
    <col min="509" max="509" width="0" style="34" hidden="1" customWidth="1"/>
    <col min="510" max="510" width="19.85546875" style="34" customWidth="1"/>
    <col min="511" max="511" width="18.85546875" style="34" customWidth="1"/>
    <col min="512" max="512" width="14" style="34" customWidth="1"/>
    <col min="513" max="513" width="22.85546875" style="34" customWidth="1"/>
    <col min="514" max="514" width="21.28515625" style="34" customWidth="1"/>
    <col min="515" max="515" width="16.140625" style="34" customWidth="1"/>
    <col min="516" max="763" width="9.140625" style="34"/>
    <col min="764" max="764" width="70" style="34" customWidth="1"/>
    <col min="765" max="765" width="0" style="34" hidden="1" customWidth="1"/>
    <col min="766" max="766" width="19.85546875" style="34" customWidth="1"/>
    <col min="767" max="767" width="18.85546875" style="34" customWidth="1"/>
    <col min="768" max="768" width="14" style="34" customWidth="1"/>
    <col min="769" max="769" width="22.85546875" style="34" customWidth="1"/>
    <col min="770" max="770" width="21.28515625" style="34" customWidth="1"/>
    <col min="771" max="771" width="16.140625" style="34" customWidth="1"/>
    <col min="772" max="1019" width="9.140625" style="34"/>
    <col min="1020" max="1020" width="70" style="34" customWidth="1"/>
    <col min="1021" max="1021" width="0" style="34" hidden="1" customWidth="1"/>
    <col min="1022" max="1022" width="19.85546875" style="34" customWidth="1"/>
    <col min="1023" max="1023" width="18.85546875" style="34" customWidth="1"/>
    <col min="1024" max="1024" width="14" style="34" customWidth="1"/>
    <col min="1025" max="1025" width="22.85546875" style="34" customWidth="1"/>
    <col min="1026" max="1026" width="21.28515625" style="34" customWidth="1"/>
    <col min="1027" max="1027" width="16.140625" style="34" customWidth="1"/>
    <col min="1028" max="1275" width="9.140625" style="34"/>
    <col min="1276" max="1276" width="70" style="34" customWidth="1"/>
    <col min="1277" max="1277" width="0" style="34" hidden="1" customWidth="1"/>
    <col min="1278" max="1278" width="19.85546875" style="34" customWidth="1"/>
    <col min="1279" max="1279" width="18.85546875" style="34" customWidth="1"/>
    <col min="1280" max="1280" width="14" style="34" customWidth="1"/>
    <col min="1281" max="1281" width="22.85546875" style="34" customWidth="1"/>
    <col min="1282" max="1282" width="21.28515625" style="34" customWidth="1"/>
    <col min="1283" max="1283" width="16.140625" style="34" customWidth="1"/>
    <col min="1284" max="1531" width="9.140625" style="34"/>
    <col min="1532" max="1532" width="70" style="34" customWidth="1"/>
    <col min="1533" max="1533" width="0" style="34" hidden="1" customWidth="1"/>
    <col min="1534" max="1534" width="19.85546875" style="34" customWidth="1"/>
    <col min="1535" max="1535" width="18.85546875" style="34" customWidth="1"/>
    <col min="1536" max="1536" width="14" style="34" customWidth="1"/>
    <col min="1537" max="1537" width="22.85546875" style="34" customWidth="1"/>
    <col min="1538" max="1538" width="21.28515625" style="34" customWidth="1"/>
    <col min="1539" max="1539" width="16.140625" style="34" customWidth="1"/>
    <col min="1540" max="1787" width="9.140625" style="34"/>
    <col min="1788" max="1788" width="70" style="34" customWidth="1"/>
    <col min="1789" max="1789" width="0" style="34" hidden="1" customWidth="1"/>
    <col min="1790" max="1790" width="19.85546875" style="34" customWidth="1"/>
    <col min="1791" max="1791" width="18.85546875" style="34" customWidth="1"/>
    <col min="1792" max="1792" width="14" style="34" customWidth="1"/>
    <col min="1793" max="1793" width="22.85546875" style="34" customWidth="1"/>
    <col min="1794" max="1794" width="21.28515625" style="34" customWidth="1"/>
    <col min="1795" max="1795" width="16.140625" style="34" customWidth="1"/>
    <col min="1796" max="2043" width="9.140625" style="34"/>
    <col min="2044" max="2044" width="70" style="34" customWidth="1"/>
    <col min="2045" max="2045" width="0" style="34" hidden="1" customWidth="1"/>
    <col min="2046" max="2046" width="19.85546875" style="34" customWidth="1"/>
    <col min="2047" max="2047" width="18.85546875" style="34" customWidth="1"/>
    <col min="2048" max="2048" width="14" style="34" customWidth="1"/>
    <col min="2049" max="2049" width="22.85546875" style="34" customWidth="1"/>
    <col min="2050" max="2050" width="21.28515625" style="34" customWidth="1"/>
    <col min="2051" max="2051" width="16.140625" style="34" customWidth="1"/>
    <col min="2052" max="2299" width="9.140625" style="34"/>
    <col min="2300" max="2300" width="70" style="34" customWidth="1"/>
    <col min="2301" max="2301" width="0" style="34" hidden="1" customWidth="1"/>
    <col min="2302" max="2302" width="19.85546875" style="34" customWidth="1"/>
    <col min="2303" max="2303" width="18.85546875" style="34" customWidth="1"/>
    <col min="2304" max="2304" width="14" style="34" customWidth="1"/>
    <col min="2305" max="2305" width="22.85546875" style="34" customWidth="1"/>
    <col min="2306" max="2306" width="21.28515625" style="34" customWidth="1"/>
    <col min="2307" max="2307" width="16.140625" style="34" customWidth="1"/>
    <col min="2308" max="2555" width="9.140625" style="34"/>
    <col min="2556" max="2556" width="70" style="34" customWidth="1"/>
    <col min="2557" max="2557" width="0" style="34" hidden="1" customWidth="1"/>
    <col min="2558" max="2558" width="19.85546875" style="34" customWidth="1"/>
    <col min="2559" max="2559" width="18.85546875" style="34" customWidth="1"/>
    <col min="2560" max="2560" width="14" style="34" customWidth="1"/>
    <col min="2561" max="2561" width="22.85546875" style="34" customWidth="1"/>
    <col min="2562" max="2562" width="21.28515625" style="34" customWidth="1"/>
    <col min="2563" max="2563" width="16.140625" style="34" customWidth="1"/>
    <col min="2564" max="2811" width="9.140625" style="34"/>
    <col min="2812" max="2812" width="70" style="34" customWidth="1"/>
    <col min="2813" max="2813" width="0" style="34" hidden="1" customWidth="1"/>
    <col min="2814" max="2814" width="19.85546875" style="34" customWidth="1"/>
    <col min="2815" max="2815" width="18.85546875" style="34" customWidth="1"/>
    <col min="2816" max="2816" width="14" style="34" customWidth="1"/>
    <col min="2817" max="2817" width="22.85546875" style="34" customWidth="1"/>
    <col min="2818" max="2818" width="21.28515625" style="34" customWidth="1"/>
    <col min="2819" max="2819" width="16.140625" style="34" customWidth="1"/>
    <col min="2820" max="3067" width="9.140625" style="34"/>
    <col min="3068" max="3068" width="70" style="34" customWidth="1"/>
    <col min="3069" max="3069" width="0" style="34" hidden="1" customWidth="1"/>
    <col min="3070" max="3070" width="19.85546875" style="34" customWidth="1"/>
    <col min="3071" max="3071" width="18.85546875" style="34" customWidth="1"/>
    <col min="3072" max="3072" width="14" style="34" customWidth="1"/>
    <col min="3073" max="3073" width="22.85546875" style="34" customWidth="1"/>
    <col min="3074" max="3074" width="21.28515625" style="34" customWidth="1"/>
    <col min="3075" max="3075" width="16.140625" style="34" customWidth="1"/>
    <col min="3076" max="3323" width="9.140625" style="34"/>
    <col min="3324" max="3324" width="70" style="34" customWidth="1"/>
    <col min="3325" max="3325" width="0" style="34" hidden="1" customWidth="1"/>
    <col min="3326" max="3326" width="19.85546875" style="34" customWidth="1"/>
    <col min="3327" max="3327" width="18.85546875" style="34" customWidth="1"/>
    <col min="3328" max="3328" width="14" style="34" customWidth="1"/>
    <col min="3329" max="3329" width="22.85546875" style="34" customWidth="1"/>
    <col min="3330" max="3330" width="21.28515625" style="34" customWidth="1"/>
    <col min="3331" max="3331" width="16.140625" style="34" customWidth="1"/>
    <col min="3332" max="3579" width="9.140625" style="34"/>
    <col min="3580" max="3580" width="70" style="34" customWidth="1"/>
    <col min="3581" max="3581" width="0" style="34" hidden="1" customWidth="1"/>
    <col min="3582" max="3582" width="19.85546875" style="34" customWidth="1"/>
    <col min="3583" max="3583" width="18.85546875" style="34" customWidth="1"/>
    <col min="3584" max="3584" width="14" style="34" customWidth="1"/>
    <col min="3585" max="3585" width="22.85546875" style="34" customWidth="1"/>
    <col min="3586" max="3586" width="21.28515625" style="34" customWidth="1"/>
    <col min="3587" max="3587" width="16.140625" style="34" customWidth="1"/>
    <col min="3588" max="3835" width="9.140625" style="34"/>
    <col min="3836" max="3836" width="70" style="34" customWidth="1"/>
    <col min="3837" max="3837" width="0" style="34" hidden="1" customWidth="1"/>
    <col min="3838" max="3838" width="19.85546875" style="34" customWidth="1"/>
    <col min="3839" max="3839" width="18.85546875" style="34" customWidth="1"/>
    <col min="3840" max="3840" width="14" style="34" customWidth="1"/>
    <col min="3841" max="3841" width="22.85546875" style="34" customWidth="1"/>
    <col min="3842" max="3842" width="21.28515625" style="34" customWidth="1"/>
    <col min="3843" max="3843" width="16.140625" style="34" customWidth="1"/>
    <col min="3844" max="4091" width="9.140625" style="34"/>
    <col min="4092" max="4092" width="70" style="34" customWidth="1"/>
    <col min="4093" max="4093" width="0" style="34" hidden="1" customWidth="1"/>
    <col min="4094" max="4094" width="19.85546875" style="34" customWidth="1"/>
    <col min="4095" max="4095" width="18.85546875" style="34" customWidth="1"/>
    <col min="4096" max="4096" width="14" style="34" customWidth="1"/>
    <col min="4097" max="4097" width="22.85546875" style="34" customWidth="1"/>
    <col min="4098" max="4098" width="21.28515625" style="34" customWidth="1"/>
    <col min="4099" max="4099" width="16.140625" style="34" customWidth="1"/>
    <col min="4100" max="4347" width="9.140625" style="34"/>
    <col min="4348" max="4348" width="70" style="34" customWidth="1"/>
    <col min="4349" max="4349" width="0" style="34" hidden="1" customWidth="1"/>
    <col min="4350" max="4350" width="19.85546875" style="34" customWidth="1"/>
    <col min="4351" max="4351" width="18.85546875" style="34" customWidth="1"/>
    <col min="4352" max="4352" width="14" style="34" customWidth="1"/>
    <col min="4353" max="4353" width="22.85546875" style="34" customWidth="1"/>
    <col min="4354" max="4354" width="21.28515625" style="34" customWidth="1"/>
    <col min="4355" max="4355" width="16.140625" style="34" customWidth="1"/>
    <col min="4356" max="4603" width="9.140625" style="34"/>
    <col min="4604" max="4604" width="70" style="34" customWidth="1"/>
    <col min="4605" max="4605" width="0" style="34" hidden="1" customWidth="1"/>
    <col min="4606" max="4606" width="19.85546875" style="34" customWidth="1"/>
    <col min="4607" max="4607" width="18.85546875" style="34" customWidth="1"/>
    <col min="4608" max="4608" width="14" style="34" customWidth="1"/>
    <col min="4609" max="4609" width="22.85546875" style="34" customWidth="1"/>
    <col min="4610" max="4610" width="21.28515625" style="34" customWidth="1"/>
    <col min="4611" max="4611" width="16.140625" style="34" customWidth="1"/>
    <col min="4612" max="4859" width="9.140625" style="34"/>
    <col min="4860" max="4860" width="70" style="34" customWidth="1"/>
    <col min="4861" max="4861" width="0" style="34" hidden="1" customWidth="1"/>
    <col min="4862" max="4862" width="19.85546875" style="34" customWidth="1"/>
    <col min="4863" max="4863" width="18.85546875" style="34" customWidth="1"/>
    <col min="4864" max="4864" width="14" style="34" customWidth="1"/>
    <col min="4865" max="4865" width="22.85546875" style="34" customWidth="1"/>
    <col min="4866" max="4866" width="21.28515625" style="34" customWidth="1"/>
    <col min="4867" max="4867" width="16.140625" style="34" customWidth="1"/>
    <col min="4868" max="5115" width="9.140625" style="34"/>
    <col min="5116" max="5116" width="70" style="34" customWidth="1"/>
    <col min="5117" max="5117" width="0" style="34" hidden="1" customWidth="1"/>
    <col min="5118" max="5118" width="19.85546875" style="34" customWidth="1"/>
    <col min="5119" max="5119" width="18.85546875" style="34" customWidth="1"/>
    <col min="5120" max="5120" width="14" style="34" customWidth="1"/>
    <col min="5121" max="5121" width="22.85546875" style="34" customWidth="1"/>
    <col min="5122" max="5122" width="21.28515625" style="34" customWidth="1"/>
    <col min="5123" max="5123" width="16.140625" style="34" customWidth="1"/>
    <col min="5124" max="5371" width="9.140625" style="34"/>
    <col min="5372" max="5372" width="70" style="34" customWidth="1"/>
    <col min="5373" max="5373" width="0" style="34" hidden="1" customWidth="1"/>
    <col min="5374" max="5374" width="19.85546875" style="34" customWidth="1"/>
    <col min="5375" max="5375" width="18.85546875" style="34" customWidth="1"/>
    <col min="5376" max="5376" width="14" style="34" customWidth="1"/>
    <col min="5377" max="5377" width="22.85546875" style="34" customWidth="1"/>
    <col min="5378" max="5378" width="21.28515625" style="34" customWidth="1"/>
    <col min="5379" max="5379" width="16.140625" style="34" customWidth="1"/>
    <col min="5380" max="5627" width="9.140625" style="34"/>
    <col min="5628" max="5628" width="70" style="34" customWidth="1"/>
    <col min="5629" max="5629" width="0" style="34" hidden="1" customWidth="1"/>
    <col min="5630" max="5630" width="19.85546875" style="34" customWidth="1"/>
    <col min="5631" max="5631" width="18.85546875" style="34" customWidth="1"/>
    <col min="5632" max="5632" width="14" style="34" customWidth="1"/>
    <col min="5633" max="5633" width="22.85546875" style="34" customWidth="1"/>
    <col min="5634" max="5634" width="21.28515625" style="34" customWidth="1"/>
    <col min="5635" max="5635" width="16.140625" style="34" customWidth="1"/>
    <col min="5636" max="5883" width="9.140625" style="34"/>
    <col min="5884" max="5884" width="70" style="34" customWidth="1"/>
    <col min="5885" max="5885" width="0" style="34" hidden="1" customWidth="1"/>
    <col min="5886" max="5886" width="19.85546875" style="34" customWidth="1"/>
    <col min="5887" max="5887" width="18.85546875" style="34" customWidth="1"/>
    <col min="5888" max="5888" width="14" style="34" customWidth="1"/>
    <col min="5889" max="5889" width="22.85546875" style="34" customWidth="1"/>
    <col min="5890" max="5890" width="21.28515625" style="34" customWidth="1"/>
    <col min="5891" max="5891" width="16.140625" style="34" customWidth="1"/>
    <col min="5892" max="6139" width="9.140625" style="34"/>
    <col min="6140" max="6140" width="70" style="34" customWidth="1"/>
    <col min="6141" max="6141" width="0" style="34" hidden="1" customWidth="1"/>
    <col min="6142" max="6142" width="19.85546875" style="34" customWidth="1"/>
    <col min="6143" max="6143" width="18.85546875" style="34" customWidth="1"/>
    <col min="6144" max="6144" width="14" style="34" customWidth="1"/>
    <col min="6145" max="6145" width="22.85546875" style="34" customWidth="1"/>
    <col min="6146" max="6146" width="21.28515625" style="34" customWidth="1"/>
    <col min="6147" max="6147" width="16.140625" style="34" customWidth="1"/>
    <col min="6148" max="6395" width="9.140625" style="34"/>
    <col min="6396" max="6396" width="70" style="34" customWidth="1"/>
    <col min="6397" max="6397" width="0" style="34" hidden="1" customWidth="1"/>
    <col min="6398" max="6398" width="19.85546875" style="34" customWidth="1"/>
    <col min="6399" max="6399" width="18.85546875" style="34" customWidth="1"/>
    <col min="6400" max="6400" width="14" style="34" customWidth="1"/>
    <col min="6401" max="6401" width="22.85546875" style="34" customWidth="1"/>
    <col min="6402" max="6402" width="21.28515625" style="34" customWidth="1"/>
    <col min="6403" max="6403" width="16.140625" style="34" customWidth="1"/>
    <col min="6404" max="6651" width="9.140625" style="34"/>
    <col min="6652" max="6652" width="70" style="34" customWidth="1"/>
    <col min="6653" max="6653" width="0" style="34" hidden="1" customWidth="1"/>
    <col min="6654" max="6654" width="19.85546875" style="34" customWidth="1"/>
    <col min="6655" max="6655" width="18.85546875" style="34" customWidth="1"/>
    <col min="6656" max="6656" width="14" style="34" customWidth="1"/>
    <col min="6657" max="6657" width="22.85546875" style="34" customWidth="1"/>
    <col min="6658" max="6658" width="21.28515625" style="34" customWidth="1"/>
    <col min="6659" max="6659" width="16.140625" style="34" customWidth="1"/>
    <col min="6660" max="6907" width="9.140625" style="34"/>
    <col min="6908" max="6908" width="70" style="34" customWidth="1"/>
    <col min="6909" max="6909" width="0" style="34" hidden="1" customWidth="1"/>
    <col min="6910" max="6910" width="19.85546875" style="34" customWidth="1"/>
    <col min="6911" max="6911" width="18.85546875" style="34" customWidth="1"/>
    <col min="6912" max="6912" width="14" style="34" customWidth="1"/>
    <col min="6913" max="6913" width="22.85546875" style="34" customWidth="1"/>
    <col min="6914" max="6914" width="21.28515625" style="34" customWidth="1"/>
    <col min="6915" max="6915" width="16.140625" style="34" customWidth="1"/>
    <col min="6916" max="7163" width="9.140625" style="34"/>
    <col min="7164" max="7164" width="70" style="34" customWidth="1"/>
    <col min="7165" max="7165" width="0" style="34" hidden="1" customWidth="1"/>
    <col min="7166" max="7166" width="19.85546875" style="34" customWidth="1"/>
    <col min="7167" max="7167" width="18.85546875" style="34" customWidth="1"/>
    <col min="7168" max="7168" width="14" style="34" customWidth="1"/>
    <col min="7169" max="7169" width="22.85546875" style="34" customWidth="1"/>
    <col min="7170" max="7170" width="21.28515625" style="34" customWidth="1"/>
    <col min="7171" max="7171" width="16.140625" style="34" customWidth="1"/>
    <col min="7172" max="7419" width="9.140625" style="34"/>
    <col min="7420" max="7420" width="70" style="34" customWidth="1"/>
    <col min="7421" max="7421" width="0" style="34" hidden="1" customWidth="1"/>
    <col min="7422" max="7422" width="19.85546875" style="34" customWidth="1"/>
    <col min="7423" max="7423" width="18.85546875" style="34" customWidth="1"/>
    <col min="7424" max="7424" width="14" style="34" customWidth="1"/>
    <col min="7425" max="7425" width="22.85546875" style="34" customWidth="1"/>
    <col min="7426" max="7426" width="21.28515625" style="34" customWidth="1"/>
    <col min="7427" max="7427" width="16.140625" style="34" customWidth="1"/>
    <col min="7428" max="7675" width="9.140625" style="34"/>
    <col min="7676" max="7676" width="70" style="34" customWidth="1"/>
    <col min="7677" max="7677" width="0" style="34" hidden="1" customWidth="1"/>
    <col min="7678" max="7678" width="19.85546875" style="34" customWidth="1"/>
    <col min="7679" max="7679" width="18.85546875" style="34" customWidth="1"/>
    <col min="7680" max="7680" width="14" style="34" customWidth="1"/>
    <col min="7681" max="7681" width="22.85546875" style="34" customWidth="1"/>
    <col min="7682" max="7682" width="21.28515625" style="34" customWidth="1"/>
    <col min="7683" max="7683" width="16.140625" style="34" customWidth="1"/>
    <col min="7684" max="7931" width="9.140625" style="34"/>
    <col min="7932" max="7932" width="70" style="34" customWidth="1"/>
    <col min="7933" max="7933" width="0" style="34" hidden="1" customWidth="1"/>
    <col min="7934" max="7934" width="19.85546875" style="34" customWidth="1"/>
    <col min="7935" max="7935" width="18.85546875" style="34" customWidth="1"/>
    <col min="7936" max="7936" width="14" style="34" customWidth="1"/>
    <col min="7937" max="7937" width="22.85546875" style="34" customWidth="1"/>
    <col min="7938" max="7938" width="21.28515625" style="34" customWidth="1"/>
    <col min="7939" max="7939" width="16.140625" style="34" customWidth="1"/>
    <col min="7940" max="8187" width="9.140625" style="34"/>
    <col min="8188" max="8188" width="70" style="34" customWidth="1"/>
    <col min="8189" max="8189" width="0" style="34" hidden="1" customWidth="1"/>
    <col min="8190" max="8190" width="19.85546875" style="34" customWidth="1"/>
    <col min="8191" max="8191" width="18.85546875" style="34" customWidth="1"/>
    <col min="8192" max="8192" width="14" style="34" customWidth="1"/>
    <col min="8193" max="8193" width="22.85546875" style="34" customWidth="1"/>
    <col min="8194" max="8194" width="21.28515625" style="34" customWidth="1"/>
    <col min="8195" max="8195" width="16.140625" style="34" customWidth="1"/>
    <col min="8196" max="8443" width="9.140625" style="34"/>
    <col min="8444" max="8444" width="70" style="34" customWidth="1"/>
    <col min="8445" max="8445" width="0" style="34" hidden="1" customWidth="1"/>
    <col min="8446" max="8446" width="19.85546875" style="34" customWidth="1"/>
    <col min="8447" max="8447" width="18.85546875" style="34" customWidth="1"/>
    <col min="8448" max="8448" width="14" style="34" customWidth="1"/>
    <col min="8449" max="8449" width="22.85546875" style="34" customWidth="1"/>
    <col min="8450" max="8450" width="21.28515625" style="34" customWidth="1"/>
    <col min="8451" max="8451" width="16.140625" style="34" customWidth="1"/>
    <col min="8452" max="8699" width="9.140625" style="34"/>
    <col min="8700" max="8700" width="70" style="34" customWidth="1"/>
    <col min="8701" max="8701" width="0" style="34" hidden="1" customWidth="1"/>
    <col min="8702" max="8702" width="19.85546875" style="34" customWidth="1"/>
    <col min="8703" max="8703" width="18.85546875" style="34" customWidth="1"/>
    <col min="8704" max="8704" width="14" style="34" customWidth="1"/>
    <col min="8705" max="8705" width="22.85546875" style="34" customWidth="1"/>
    <col min="8706" max="8706" width="21.28515625" style="34" customWidth="1"/>
    <col min="8707" max="8707" width="16.140625" style="34" customWidth="1"/>
    <col min="8708" max="8955" width="9.140625" style="34"/>
    <col min="8956" max="8956" width="70" style="34" customWidth="1"/>
    <col min="8957" max="8957" width="0" style="34" hidden="1" customWidth="1"/>
    <col min="8958" max="8958" width="19.85546875" style="34" customWidth="1"/>
    <col min="8959" max="8959" width="18.85546875" style="34" customWidth="1"/>
    <col min="8960" max="8960" width="14" style="34" customWidth="1"/>
    <col min="8961" max="8961" width="22.85546875" style="34" customWidth="1"/>
    <col min="8962" max="8962" width="21.28515625" style="34" customWidth="1"/>
    <col min="8963" max="8963" width="16.140625" style="34" customWidth="1"/>
    <col min="8964" max="9211" width="9.140625" style="34"/>
    <col min="9212" max="9212" width="70" style="34" customWidth="1"/>
    <col min="9213" max="9213" width="0" style="34" hidden="1" customWidth="1"/>
    <col min="9214" max="9214" width="19.85546875" style="34" customWidth="1"/>
    <col min="9215" max="9215" width="18.85546875" style="34" customWidth="1"/>
    <col min="9216" max="9216" width="14" style="34" customWidth="1"/>
    <col min="9217" max="9217" width="22.85546875" style="34" customWidth="1"/>
    <col min="9218" max="9218" width="21.28515625" style="34" customWidth="1"/>
    <col min="9219" max="9219" width="16.140625" style="34" customWidth="1"/>
    <col min="9220" max="9467" width="9.140625" style="34"/>
    <col min="9468" max="9468" width="70" style="34" customWidth="1"/>
    <col min="9469" max="9469" width="0" style="34" hidden="1" customWidth="1"/>
    <col min="9470" max="9470" width="19.85546875" style="34" customWidth="1"/>
    <col min="9471" max="9471" width="18.85546875" style="34" customWidth="1"/>
    <col min="9472" max="9472" width="14" style="34" customWidth="1"/>
    <col min="9473" max="9473" width="22.85546875" style="34" customWidth="1"/>
    <col min="9474" max="9474" width="21.28515625" style="34" customWidth="1"/>
    <col min="9475" max="9475" width="16.140625" style="34" customWidth="1"/>
    <col min="9476" max="9723" width="9.140625" style="34"/>
    <col min="9724" max="9724" width="70" style="34" customWidth="1"/>
    <col min="9725" max="9725" width="0" style="34" hidden="1" customWidth="1"/>
    <col min="9726" max="9726" width="19.85546875" style="34" customWidth="1"/>
    <col min="9727" max="9727" width="18.85546875" style="34" customWidth="1"/>
    <col min="9728" max="9728" width="14" style="34" customWidth="1"/>
    <col min="9729" max="9729" width="22.85546875" style="34" customWidth="1"/>
    <col min="9730" max="9730" width="21.28515625" style="34" customWidth="1"/>
    <col min="9731" max="9731" width="16.140625" style="34" customWidth="1"/>
    <col min="9732" max="9979" width="9.140625" style="34"/>
    <col min="9980" max="9980" width="70" style="34" customWidth="1"/>
    <col min="9981" max="9981" width="0" style="34" hidden="1" customWidth="1"/>
    <col min="9982" max="9982" width="19.85546875" style="34" customWidth="1"/>
    <col min="9983" max="9983" width="18.85546875" style="34" customWidth="1"/>
    <col min="9984" max="9984" width="14" style="34" customWidth="1"/>
    <col min="9985" max="9985" width="22.85546875" style="34" customWidth="1"/>
    <col min="9986" max="9986" width="21.28515625" style="34" customWidth="1"/>
    <col min="9987" max="9987" width="16.140625" style="34" customWidth="1"/>
    <col min="9988" max="10235" width="9.140625" style="34"/>
    <col min="10236" max="10236" width="70" style="34" customWidth="1"/>
    <col min="10237" max="10237" width="0" style="34" hidden="1" customWidth="1"/>
    <col min="10238" max="10238" width="19.85546875" style="34" customWidth="1"/>
    <col min="10239" max="10239" width="18.85546875" style="34" customWidth="1"/>
    <col min="10240" max="10240" width="14" style="34" customWidth="1"/>
    <col min="10241" max="10241" width="22.85546875" style="34" customWidth="1"/>
    <col min="10242" max="10242" width="21.28515625" style="34" customWidth="1"/>
    <col min="10243" max="10243" width="16.140625" style="34" customWidth="1"/>
    <col min="10244" max="10491" width="9.140625" style="34"/>
    <col min="10492" max="10492" width="70" style="34" customWidth="1"/>
    <col min="10493" max="10493" width="0" style="34" hidden="1" customWidth="1"/>
    <col min="10494" max="10494" width="19.85546875" style="34" customWidth="1"/>
    <col min="10495" max="10495" width="18.85546875" style="34" customWidth="1"/>
    <col min="10496" max="10496" width="14" style="34" customWidth="1"/>
    <col min="10497" max="10497" width="22.85546875" style="34" customWidth="1"/>
    <col min="10498" max="10498" width="21.28515625" style="34" customWidth="1"/>
    <col min="10499" max="10499" width="16.140625" style="34" customWidth="1"/>
    <col min="10500" max="10747" width="9.140625" style="34"/>
    <col min="10748" max="10748" width="70" style="34" customWidth="1"/>
    <col min="10749" max="10749" width="0" style="34" hidden="1" customWidth="1"/>
    <col min="10750" max="10750" width="19.85546875" style="34" customWidth="1"/>
    <col min="10751" max="10751" width="18.85546875" style="34" customWidth="1"/>
    <col min="10752" max="10752" width="14" style="34" customWidth="1"/>
    <col min="10753" max="10753" width="22.85546875" style="34" customWidth="1"/>
    <col min="10754" max="10754" width="21.28515625" style="34" customWidth="1"/>
    <col min="10755" max="10755" width="16.140625" style="34" customWidth="1"/>
    <col min="10756" max="11003" width="9.140625" style="34"/>
    <col min="11004" max="11004" width="70" style="34" customWidth="1"/>
    <col min="11005" max="11005" width="0" style="34" hidden="1" customWidth="1"/>
    <col min="11006" max="11006" width="19.85546875" style="34" customWidth="1"/>
    <col min="11007" max="11007" width="18.85546875" style="34" customWidth="1"/>
    <col min="11008" max="11008" width="14" style="34" customWidth="1"/>
    <col min="11009" max="11009" width="22.85546875" style="34" customWidth="1"/>
    <col min="11010" max="11010" width="21.28515625" style="34" customWidth="1"/>
    <col min="11011" max="11011" width="16.140625" style="34" customWidth="1"/>
    <col min="11012" max="11259" width="9.140625" style="34"/>
    <col min="11260" max="11260" width="70" style="34" customWidth="1"/>
    <col min="11261" max="11261" width="0" style="34" hidden="1" customWidth="1"/>
    <col min="11262" max="11262" width="19.85546875" style="34" customWidth="1"/>
    <col min="11263" max="11263" width="18.85546875" style="34" customWidth="1"/>
    <col min="11264" max="11264" width="14" style="34" customWidth="1"/>
    <col min="11265" max="11265" width="22.85546875" style="34" customWidth="1"/>
    <col min="11266" max="11266" width="21.28515625" style="34" customWidth="1"/>
    <col min="11267" max="11267" width="16.140625" style="34" customWidth="1"/>
    <col min="11268" max="11515" width="9.140625" style="34"/>
    <col min="11516" max="11516" width="70" style="34" customWidth="1"/>
    <col min="11517" max="11517" width="0" style="34" hidden="1" customWidth="1"/>
    <col min="11518" max="11518" width="19.85546875" style="34" customWidth="1"/>
    <col min="11519" max="11519" width="18.85546875" style="34" customWidth="1"/>
    <col min="11520" max="11520" width="14" style="34" customWidth="1"/>
    <col min="11521" max="11521" width="22.85546875" style="34" customWidth="1"/>
    <col min="11522" max="11522" width="21.28515625" style="34" customWidth="1"/>
    <col min="11523" max="11523" width="16.140625" style="34" customWidth="1"/>
    <col min="11524" max="11771" width="9.140625" style="34"/>
    <col min="11772" max="11772" width="70" style="34" customWidth="1"/>
    <col min="11773" max="11773" width="0" style="34" hidden="1" customWidth="1"/>
    <col min="11774" max="11774" width="19.85546875" style="34" customWidth="1"/>
    <col min="11775" max="11775" width="18.85546875" style="34" customWidth="1"/>
    <col min="11776" max="11776" width="14" style="34" customWidth="1"/>
    <col min="11777" max="11777" width="22.85546875" style="34" customWidth="1"/>
    <col min="11778" max="11778" width="21.28515625" style="34" customWidth="1"/>
    <col min="11779" max="11779" width="16.140625" style="34" customWidth="1"/>
    <col min="11780" max="12027" width="9.140625" style="34"/>
    <col min="12028" max="12028" width="70" style="34" customWidth="1"/>
    <col min="12029" max="12029" width="0" style="34" hidden="1" customWidth="1"/>
    <col min="12030" max="12030" width="19.85546875" style="34" customWidth="1"/>
    <col min="12031" max="12031" width="18.85546875" style="34" customWidth="1"/>
    <col min="12032" max="12032" width="14" style="34" customWidth="1"/>
    <col min="12033" max="12033" width="22.85546875" style="34" customWidth="1"/>
    <col min="12034" max="12034" width="21.28515625" style="34" customWidth="1"/>
    <col min="12035" max="12035" width="16.140625" style="34" customWidth="1"/>
    <col min="12036" max="12283" width="9.140625" style="34"/>
    <col min="12284" max="12284" width="70" style="34" customWidth="1"/>
    <col min="12285" max="12285" width="0" style="34" hidden="1" customWidth="1"/>
    <col min="12286" max="12286" width="19.85546875" style="34" customWidth="1"/>
    <col min="12287" max="12287" width="18.85546875" style="34" customWidth="1"/>
    <col min="12288" max="12288" width="14" style="34" customWidth="1"/>
    <col min="12289" max="12289" width="22.85546875" style="34" customWidth="1"/>
    <col min="12290" max="12290" width="21.28515625" style="34" customWidth="1"/>
    <col min="12291" max="12291" width="16.140625" style="34" customWidth="1"/>
    <col min="12292" max="12539" width="9.140625" style="34"/>
    <col min="12540" max="12540" width="70" style="34" customWidth="1"/>
    <col min="12541" max="12541" width="0" style="34" hidden="1" customWidth="1"/>
    <col min="12542" max="12542" width="19.85546875" style="34" customWidth="1"/>
    <col min="12543" max="12543" width="18.85546875" style="34" customWidth="1"/>
    <col min="12544" max="12544" width="14" style="34" customWidth="1"/>
    <col min="12545" max="12545" width="22.85546875" style="34" customWidth="1"/>
    <col min="12546" max="12546" width="21.28515625" style="34" customWidth="1"/>
    <col min="12547" max="12547" width="16.140625" style="34" customWidth="1"/>
    <col min="12548" max="12795" width="9.140625" style="34"/>
    <col min="12796" max="12796" width="70" style="34" customWidth="1"/>
    <col min="12797" max="12797" width="0" style="34" hidden="1" customWidth="1"/>
    <col min="12798" max="12798" width="19.85546875" style="34" customWidth="1"/>
    <col min="12799" max="12799" width="18.85546875" style="34" customWidth="1"/>
    <col min="12800" max="12800" width="14" style="34" customWidth="1"/>
    <col min="12801" max="12801" width="22.85546875" style="34" customWidth="1"/>
    <col min="12802" max="12802" width="21.28515625" style="34" customWidth="1"/>
    <col min="12803" max="12803" width="16.140625" style="34" customWidth="1"/>
    <col min="12804" max="13051" width="9.140625" style="34"/>
    <col min="13052" max="13052" width="70" style="34" customWidth="1"/>
    <col min="13053" max="13053" width="0" style="34" hidden="1" customWidth="1"/>
    <col min="13054" max="13054" width="19.85546875" style="34" customWidth="1"/>
    <col min="13055" max="13055" width="18.85546875" style="34" customWidth="1"/>
    <col min="13056" max="13056" width="14" style="34" customWidth="1"/>
    <col min="13057" max="13057" width="22.85546875" style="34" customWidth="1"/>
    <col min="13058" max="13058" width="21.28515625" style="34" customWidth="1"/>
    <col min="13059" max="13059" width="16.140625" style="34" customWidth="1"/>
    <col min="13060" max="13307" width="9.140625" style="34"/>
    <col min="13308" max="13308" width="70" style="34" customWidth="1"/>
    <col min="13309" max="13309" width="0" style="34" hidden="1" customWidth="1"/>
    <col min="13310" max="13310" width="19.85546875" style="34" customWidth="1"/>
    <col min="13311" max="13311" width="18.85546875" style="34" customWidth="1"/>
    <col min="13312" max="13312" width="14" style="34" customWidth="1"/>
    <col min="13313" max="13313" width="22.85546875" style="34" customWidth="1"/>
    <col min="13314" max="13314" width="21.28515625" style="34" customWidth="1"/>
    <col min="13315" max="13315" width="16.140625" style="34" customWidth="1"/>
    <col min="13316" max="13563" width="9.140625" style="34"/>
    <col min="13564" max="13564" width="70" style="34" customWidth="1"/>
    <col min="13565" max="13565" width="0" style="34" hidden="1" customWidth="1"/>
    <col min="13566" max="13566" width="19.85546875" style="34" customWidth="1"/>
    <col min="13567" max="13567" width="18.85546875" style="34" customWidth="1"/>
    <col min="13568" max="13568" width="14" style="34" customWidth="1"/>
    <col min="13569" max="13569" width="22.85546875" style="34" customWidth="1"/>
    <col min="13570" max="13570" width="21.28515625" style="34" customWidth="1"/>
    <col min="13571" max="13571" width="16.140625" style="34" customWidth="1"/>
    <col min="13572" max="13819" width="9.140625" style="34"/>
    <col min="13820" max="13820" width="70" style="34" customWidth="1"/>
    <col min="13821" max="13821" width="0" style="34" hidden="1" customWidth="1"/>
    <col min="13822" max="13822" width="19.85546875" style="34" customWidth="1"/>
    <col min="13823" max="13823" width="18.85546875" style="34" customWidth="1"/>
    <col min="13824" max="13824" width="14" style="34" customWidth="1"/>
    <col min="13825" max="13825" width="22.85546875" style="34" customWidth="1"/>
    <col min="13826" max="13826" width="21.28515625" style="34" customWidth="1"/>
    <col min="13827" max="13827" width="16.140625" style="34" customWidth="1"/>
    <col min="13828" max="14075" width="9.140625" style="34"/>
    <col min="14076" max="14076" width="70" style="34" customWidth="1"/>
    <col min="14077" max="14077" width="0" style="34" hidden="1" customWidth="1"/>
    <col min="14078" max="14078" width="19.85546875" style="34" customWidth="1"/>
    <col min="14079" max="14079" width="18.85546875" style="34" customWidth="1"/>
    <col min="14080" max="14080" width="14" style="34" customWidth="1"/>
    <col min="14081" max="14081" width="22.85546875" style="34" customWidth="1"/>
    <col min="14082" max="14082" width="21.28515625" style="34" customWidth="1"/>
    <col min="14083" max="14083" width="16.140625" style="34" customWidth="1"/>
    <col min="14084" max="14331" width="9.140625" style="34"/>
    <col min="14332" max="14332" width="70" style="34" customWidth="1"/>
    <col min="14333" max="14333" width="0" style="34" hidden="1" customWidth="1"/>
    <col min="14334" max="14334" width="19.85546875" style="34" customWidth="1"/>
    <col min="14335" max="14335" width="18.85546875" style="34" customWidth="1"/>
    <col min="14336" max="14336" width="14" style="34" customWidth="1"/>
    <col min="14337" max="14337" width="22.85546875" style="34" customWidth="1"/>
    <col min="14338" max="14338" width="21.28515625" style="34" customWidth="1"/>
    <col min="14339" max="14339" width="16.140625" style="34" customWidth="1"/>
    <col min="14340" max="14587" width="9.140625" style="34"/>
    <col min="14588" max="14588" width="70" style="34" customWidth="1"/>
    <col min="14589" max="14589" width="0" style="34" hidden="1" customWidth="1"/>
    <col min="14590" max="14590" width="19.85546875" style="34" customWidth="1"/>
    <col min="14591" max="14591" width="18.85546875" style="34" customWidth="1"/>
    <col min="14592" max="14592" width="14" style="34" customWidth="1"/>
    <col min="14593" max="14593" width="22.85546875" style="34" customWidth="1"/>
    <col min="14594" max="14594" width="21.28515625" style="34" customWidth="1"/>
    <col min="14595" max="14595" width="16.140625" style="34" customWidth="1"/>
    <col min="14596" max="14843" width="9.140625" style="34"/>
    <col min="14844" max="14844" width="70" style="34" customWidth="1"/>
    <col min="14845" max="14845" width="0" style="34" hidden="1" customWidth="1"/>
    <col min="14846" max="14846" width="19.85546875" style="34" customWidth="1"/>
    <col min="14847" max="14847" width="18.85546875" style="34" customWidth="1"/>
    <col min="14848" max="14848" width="14" style="34" customWidth="1"/>
    <col min="14849" max="14849" width="22.85546875" style="34" customWidth="1"/>
    <col min="14850" max="14850" width="21.28515625" style="34" customWidth="1"/>
    <col min="14851" max="14851" width="16.140625" style="34" customWidth="1"/>
    <col min="14852" max="15099" width="9.140625" style="34"/>
    <col min="15100" max="15100" width="70" style="34" customWidth="1"/>
    <col min="15101" max="15101" width="0" style="34" hidden="1" customWidth="1"/>
    <col min="15102" max="15102" width="19.85546875" style="34" customWidth="1"/>
    <col min="15103" max="15103" width="18.85546875" style="34" customWidth="1"/>
    <col min="15104" max="15104" width="14" style="34" customWidth="1"/>
    <col min="15105" max="15105" width="22.85546875" style="34" customWidth="1"/>
    <col min="15106" max="15106" width="21.28515625" style="34" customWidth="1"/>
    <col min="15107" max="15107" width="16.140625" style="34" customWidth="1"/>
    <col min="15108" max="15355" width="9.140625" style="34"/>
    <col min="15356" max="15356" width="70" style="34" customWidth="1"/>
    <col min="15357" max="15357" width="0" style="34" hidden="1" customWidth="1"/>
    <col min="15358" max="15358" width="19.85546875" style="34" customWidth="1"/>
    <col min="15359" max="15359" width="18.85546875" style="34" customWidth="1"/>
    <col min="15360" max="15360" width="14" style="34" customWidth="1"/>
    <col min="15361" max="15361" width="22.85546875" style="34" customWidth="1"/>
    <col min="15362" max="15362" width="21.28515625" style="34" customWidth="1"/>
    <col min="15363" max="15363" width="16.140625" style="34" customWidth="1"/>
    <col min="15364" max="15611" width="9.140625" style="34"/>
    <col min="15612" max="15612" width="70" style="34" customWidth="1"/>
    <col min="15613" max="15613" width="0" style="34" hidden="1" customWidth="1"/>
    <col min="15614" max="15614" width="19.85546875" style="34" customWidth="1"/>
    <col min="15615" max="15615" width="18.85546875" style="34" customWidth="1"/>
    <col min="15616" max="15616" width="14" style="34" customWidth="1"/>
    <col min="15617" max="15617" width="22.85546875" style="34" customWidth="1"/>
    <col min="15618" max="15618" width="21.28515625" style="34" customWidth="1"/>
    <col min="15619" max="15619" width="16.140625" style="34" customWidth="1"/>
    <col min="15620" max="15867" width="9.140625" style="34"/>
    <col min="15868" max="15868" width="70" style="34" customWidth="1"/>
    <col min="15869" max="15869" width="0" style="34" hidden="1" customWidth="1"/>
    <col min="15870" max="15870" width="19.85546875" style="34" customWidth="1"/>
    <col min="15871" max="15871" width="18.85546875" style="34" customWidth="1"/>
    <col min="15872" max="15872" width="14" style="34" customWidth="1"/>
    <col min="15873" max="15873" width="22.85546875" style="34" customWidth="1"/>
    <col min="15874" max="15874" width="21.28515625" style="34" customWidth="1"/>
    <col min="15875" max="15875" width="16.140625" style="34" customWidth="1"/>
    <col min="15876" max="16123" width="9.140625" style="34"/>
    <col min="16124" max="16124" width="70" style="34" customWidth="1"/>
    <col min="16125" max="16125" width="0" style="34" hidden="1" customWidth="1"/>
    <col min="16126" max="16126" width="19.85546875" style="34" customWidth="1"/>
    <col min="16127" max="16127" width="18.85546875" style="34" customWidth="1"/>
    <col min="16128" max="16128" width="14" style="34" customWidth="1"/>
    <col min="16129" max="16129" width="22.85546875" style="34" customWidth="1"/>
    <col min="16130" max="16130" width="21.28515625" style="34" customWidth="1"/>
    <col min="16131" max="16131" width="16.140625" style="34" customWidth="1"/>
    <col min="16132" max="16384" width="9.140625" style="34"/>
  </cols>
  <sheetData>
    <row r="1" spans="1:12" ht="43.5" customHeight="1">
      <c r="A1" s="160" t="s">
        <v>109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.75">
      <c r="A2" s="159"/>
      <c r="B2" s="159"/>
    </row>
    <row r="3" spans="1:12" ht="13.5" thickBot="1">
      <c r="A3" s="35"/>
    </row>
    <row r="4" spans="1:12" ht="61.5" customHeight="1" thickBot="1">
      <c r="A4" s="119" t="s">
        <v>107</v>
      </c>
      <c r="B4" s="120" t="s">
        <v>132</v>
      </c>
      <c r="C4" s="120" t="s">
        <v>124</v>
      </c>
      <c r="D4" s="120" t="s">
        <v>104</v>
      </c>
      <c r="E4" s="121" t="s">
        <v>125</v>
      </c>
      <c r="F4" s="121" t="s">
        <v>136</v>
      </c>
      <c r="G4" s="121" t="s">
        <v>112</v>
      </c>
      <c r="H4" s="121" t="s">
        <v>127</v>
      </c>
      <c r="I4" s="121" t="s">
        <v>133</v>
      </c>
      <c r="J4" s="121" t="s">
        <v>137</v>
      </c>
      <c r="K4" s="121" t="s">
        <v>130</v>
      </c>
      <c r="L4" s="122" t="s">
        <v>131</v>
      </c>
    </row>
    <row r="5" spans="1:12" ht="16.5" customHeight="1" thickBot="1">
      <c r="A5" s="115">
        <v>1</v>
      </c>
      <c r="B5" s="116">
        <v>2</v>
      </c>
      <c r="C5" s="116">
        <v>3</v>
      </c>
      <c r="D5" s="117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</row>
    <row r="6" spans="1:12" ht="16.5" thickBot="1">
      <c r="A6" s="36"/>
      <c r="B6" s="38"/>
      <c r="C6" s="38"/>
      <c r="D6" s="38"/>
      <c r="E6" s="37"/>
      <c r="F6" s="37"/>
      <c r="G6" s="37"/>
      <c r="H6" s="37"/>
      <c r="I6" s="37"/>
      <c r="J6" s="37"/>
      <c r="K6" s="37"/>
      <c r="L6" s="37"/>
    </row>
    <row r="7" spans="1:12" ht="48" thickBot="1">
      <c r="A7" s="124" t="s">
        <v>117</v>
      </c>
      <c r="B7" s="39">
        <v>249327.72</v>
      </c>
      <c r="C7" s="39">
        <v>128200</v>
      </c>
      <c r="D7" s="39">
        <v>238000</v>
      </c>
      <c r="E7" s="40">
        <f t="shared" ref="E7:E18" si="0">D7/B7*100</f>
        <v>95.456694506330862</v>
      </c>
      <c r="F7" s="40">
        <f t="shared" ref="F7:F18" si="1">D7/C7*100</f>
        <v>185.6474258970359</v>
      </c>
      <c r="G7" s="40">
        <v>188000</v>
      </c>
      <c r="H7" s="40">
        <f t="shared" ref="H7:H18" si="2">G7/B7*100</f>
        <v>75.402767089034455</v>
      </c>
      <c r="I7" s="40">
        <f t="shared" ref="I7:I18" si="3">G7/C7*100</f>
        <v>146.64586583463338</v>
      </c>
      <c r="J7" s="40">
        <v>88000</v>
      </c>
      <c r="K7" s="40">
        <f t="shared" ref="K7:K18" si="4">J7/B7*100</f>
        <v>35.294912254441662</v>
      </c>
      <c r="L7" s="40">
        <f t="shared" ref="L7:L18" si="5">J7/C7*100</f>
        <v>68.64274570982839</v>
      </c>
    </row>
    <row r="8" spans="1:12" ht="16.5" thickBot="1">
      <c r="A8" s="41"/>
      <c r="B8" s="42"/>
      <c r="C8" s="42"/>
      <c r="D8" s="42"/>
      <c r="E8" s="37"/>
      <c r="F8" s="37"/>
      <c r="G8" s="37"/>
      <c r="H8" s="37"/>
      <c r="I8" s="37"/>
      <c r="J8" s="37"/>
      <c r="K8" s="37"/>
      <c r="L8" s="37"/>
    </row>
    <row r="9" spans="1:12" ht="32.25" thickBot="1">
      <c r="A9" s="124" t="s">
        <v>118</v>
      </c>
      <c r="B9" s="39">
        <v>185000</v>
      </c>
      <c r="C9" s="39">
        <v>619260</v>
      </c>
      <c r="D9" s="39">
        <v>138000</v>
      </c>
      <c r="E9" s="40">
        <f t="shared" si="0"/>
        <v>74.594594594594597</v>
      </c>
      <c r="F9" s="40">
        <f t="shared" si="1"/>
        <v>22.284662338920647</v>
      </c>
      <c r="G9" s="40">
        <v>138000</v>
      </c>
      <c r="H9" s="40">
        <f t="shared" si="2"/>
        <v>74.594594594594597</v>
      </c>
      <c r="I9" s="40">
        <f t="shared" si="3"/>
        <v>22.284662338920647</v>
      </c>
      <c r="J9" s="40">
        <v>138000</v>
      </c>
      <c r="K9" s="40">
        <f t="shared" si="4"/>
        <v>74.594594594594597</v>
      </c>
      <c r="L9" s="40">
        <f t="shared" si="5"/>
        <v>22.284662338920647</v>
      </c>
    </row>
    <row r="10" spans="1:12" ht="16.5" thickBot="1">
      <c r="A10" s="43"/>
      <c r="B10" s="44" t="s">
        <v>106</v>
      </c>
      <c r="C10" s="44"/>
      <c r="D10" s="44"/>
      <c r="E10" s="37"/>
      <c r="F10" s="37"/>
      <c r="G10" s="37"/>
      <c r="H10" s="37"/>
      <c r="I10" s="37"/>
      <c r="J10" s="37"/>
      <c r="K10" s="37"/>
      <c r="L10" s="37"/>
    </row>
    <row r="11" spans="1:12" ht="48" thickBot="1">
      <c r="A11" s="124" t="s">
        <v>119</v>
      </c>
      <c r="B11" s="45">
        <v>1765791.11</v>
      </c>
      <c r="C11" s="45">
        <v>1847470</v>
      </c>
      <c r="D11" s="45">
        <v>1191554.54</v>
      </c>
      <c r="E11" s="40">
        <f t="shared" si="0"/>
        <v>67.479926320390177</v>
      </c>
      <c r="F11" s="40">
        <f t="shared" si="1"/>
        <v>64.496556912967463</v>
      </c>
      <c r="G11" s="40">
        <v>1566001.46</v>
      </c>
      <c r="H11" s="40">
        <f t="shared" si="2"/>
        <v>88.685544463976811</v>
      </c>
      <c r="I11" s="40">
        <f t="shared" si="3"/>
        <v>84.764648952351052</v>
      </c>
      <c r="J11" s="40">
        <v>1660173.7</v>
      </c>
      <c r="K11" s="40">
        <f t="shared" si="4"/>
        <v>94.018691712634109</v>
      </c>
      <c r="L11" s="40">
        <f t="shared" si="5"/>
        <v>89.862011291117042</v>
      </c>
    </row>
    <row r="12" spans="1:12" ht="16.5" thickBot="1">
      <c r="A12" s="46"/>
      <c r="B12" s="47"/>
      <c r="C12" s="47"/>
      <c r="D12" s="47"/>
      <c r="E12" s="37"/>
      <c r="F12" s="37"/>
      <c r="G12" s="37"/>
      <c r="H12" s="37"/>
      <c r="I12" s="37"/>
      <c r="J12" s="37"/>
      <c r="K12" s="37"/>
      <c r="L12" s="37"/>
    </row>
    <row r="13" spans="1:12" ht="48" thickBot="1">
      <c r="A13" s="124" t="s">
        <v>120</v>
      </c>
      <c r="B13" s="48">
        <v>2479906.2799999998</v>
      </c>
      <c r="C13" s="48">
        <v>2687700</v>
      </c>
      <c r="D13" s="48">
        <v>2665852.7000000002</v>
      </c>
      <c r="E13" s="40">
        <f t="shared" si="0"/>
        <v>107.49812287261116</v>
      </c>
      <c r="F13" s="40">
        <f t="shared" si="1"/>
        <v>99.187137701380365</v>
      </c>
      <c r="G13" s="40">
        <v>2169508.7799999998</v>
      </c>
      <c r="H13" s="40">
        <f t="shared" si="2"/>
        <v>87.483498771574546</v>
      </c>
      <c r="I13" s="40">
        <f t="shared" si="3"/>
        <v>80.71990103062096</v>
      </c>
      <c r="J13" s="40">
        <v>2175336.54</v>
      </c>
      <c r="K13" s="40">
        <f t="shared" si="4"/>
        <v>87.718497974850891</v>
      </c>
      <c r="L13" s="40">
        <f t="shared" si="5"/>
        <v>80.936731778100238</v>
      </c>
    </row>
    <row r="14" spans="1:12" ht="16.5" thickBot="1">
      <c r="A14" s="46"/>
      <c r="B14" s="47"/>
      <c r="C14" s="47"/>
      <c r="D14" s="47"/>
      <c r="E14" s="37"/>
      <c r="F14" s="37"/>
      <c r="G14" s="37"/>
      <c r="H14" s="37"/>
      <c r="I14" s="37"/>
      <c r="J14" s="37"/>
      <c r="K14" s="37"/>
      <c r="L14" s="37"/>
    </row>
    <row r="15" spans="1:12" ht="48" thickBot="1">
      <c r="A15" s="124" t="s">
        <v>121</v>
      </c>
      <c r="B15" s="39">
        <v>2434431.3199999998</v>
      </c>
      <c r="C15" s="39">
        <v>2429380</v>
      </c>
      <c r="D15" s="39">
        <v>2429380</v>
      </c>
      <c r="E15" s="40">
        <v>0</v>
      </c>
      <c r="F15" s="40">
        <f t="shared" si="1"/>
        <v>100</v>
      </c>
      <c r="G15" s="40">
        <v>2429380</v>
      </c>
      <c r="H15" s="40">
        <v>0</v>
      </c>
      <c r="I15" s="40">
        <f t="shared" si="3"/>
        <v>100</v>
      </c>
      <c r="J15" s="40">
        <v>2429380</v>
      </c>
      <c r="K15" s="40">
        <v>0</v>
      </c>
      <c r="L15" s="40">
        <f t="shared" si="5"/>
        <v>100</v>
      </c>
    </row>
    <row r="16" spans="1:12" ht="16.5" thickBot="1">
      <c r="A16" s="49" t="s">
        <v>122</v>
      </c>
      <c r="B16" s="50">
        <f>B7+B9+B11+B13+B15</f>
        <v>7114456.4299999997</v>
      </c>
      <c r="C16" s="50">
        <f>C7+C9+C11+C13+C15</f>
        <v>7712010</v>
      </c>
      <c r="D16" s="50">
        <f>D7+D9+D11+D13+D15</f>
        <v>6662787.2400000002</v>
      </c>
      <c r="E16" s="37"/>
      <c r="F16" s="37"/>
      <c r="G16" s="37">
        <f>G7+G9+G11+G13+G15</f>
        <v>6490890.2400000002</v>
      </c>
      <c r="H16" s="37"/>
      <c r="I16" s="37"/>
      <c r="J16" s="37">
        <f>J7+J9+J11+J13+J15</f>
        <v>6490890.2400000002</v>
      </c>
      <c r="K16" s="37"/>
      <c r="L16" s="37"/>
    </row>
    <row r="17" spans="1:12" ht="16.5" thickBot="1">
      <c r="A17" s="51" t="s">
        <v>110</v>
      </c>
      <c r="B17" s="39">
        <v>641660.17000000004</v>
      </c>
      <c r="C17" s="39">
        <v>815494.4</v>
      </c>
      <c r="D17" s="39">
        <v>684668.94</v>
      </c>
      <c r="E17" s="40">
        <f t="shared" si="0"/>
        <v>106.70273331754407</v>
      </c>
      <c r="F17" s="40">
        <f t="shared" si="1"/>
        <v>83.957528095839763</v>
      </c>
      <c r="G17" s="40">
        <v>137753.76</v>
      </c>
      <c r="H17" s="40">
        <f t="shared" si="2"/>
        <v>21.468335801488191</v>
      </c>
      <c r="I17" s="40">
        <f t="shared" si="3"/>
        <v>16.892054684863563</v>
      </c>
      <c r="J17" s="40">
        <v>57209.760000000002</v>
      </c>
      <c r="K17" s="40">
        <f t="shared" si="4"/>
        <v>8.9158970238093485</v>
      </c>
      <c r="L17" s="40">
        <f t="shared" si="5"/>
        <v>7.0153467638772256</v>
      </c>
    </row>
    <row r="18" spans="1:12" ht="16.5" thickBot="1">
      <c r="A18" s="46" t="s">
        <v>101</v>
      </c>
      <c r="B18" s="123">
        <f>B16+B17</f>
        <v>7756116.5999999996</v>
      </c>
      <c r="C18" s="123">
        <f t="shared" ref="C18:D18" si="6">C16+C17</f>
        <v>8527504.4000000004</v>
      </c>
      <c r="D18" s="123">
        <f t="shared" si="6"/>
        <v>7347456.1799999997</v>
      </c>
      <c r="E18" s="37">
        <f t="shared" si="0"/>
        <v>94.731120726060254</v>
      </c>
      <c r="F18" s="37">
        <f t="shared" si="1"/>
        <v>86.161857389367043</v>
      </c>
      <c r="G18" s="123">
        <f>G16+G17</f>
        <v>6628644</v>
      </c>
      <c r="H18" s="37">
        <f t="shared" si="2"/>
        <v>85.463439268048134</v>
      </c>
      <c r="I18" s="37">
        <f t="shared" si="3"/>
        <v>77.732519258506628</v>
      </c>
      <c r="J18" s="123">
        <f>J16+J17</f>
        <v>6548100</v>
      </c>
      <c r="K18" s="37">
        <f t="shared" si="4"/>
        <v>84.424981439809713</v>
      </c>
      <c r="L18" s="37">
        <f t="shared" si="5"/>
        <v>76.787999077432318</v>
      </c>
    </row>
  </sheetData>
  <mergeCells count="2">
    <mergeCell ref="A2:B2"/>
    <mergeCell ref="A1:L1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</vt:lpstr>
      <vt:lpstr>Расходы!Заголовки_для_печати</vt:lpstr>
      <vt:lpstr>'Муниципальные программы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Администратор</cp:lastModifiedBy>
  <dcterms:created xsi:type="dcterms:W3CDTF">2017-10-16T08:26:20Z</dcterms:created>
  <dcterms:modified xsi:type="dcterms:W3CDTF">2019-11-26T08:36:19Z</dcterms:modified>
</cp:coreProperties>
</file>